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uário\Desktop\"/>
    </mc:Choice>
  </mc:AlternateContent>
  <xr:revisionPtr revIDLastSave="0" documentId="13_ncr:1_{393AD775-F3A4-413E-8A7D-90398B576B17}" xr6:coauthVersionLast="47" xr6:coauthVersionMax="47" xr10:uidLastSave="{00000000-0000-0000-0000-000000000000}"/>
  <bookViews>
    <workbookView showSheetTabs="0" xWindow="-108" yWindow="-108" windowWidth="23256" windowHeight="12576" tabRatio="702" xr2:uid="{00000000-000D-0000-FFFF-FFFF00000000}"/>
  </bookViews>
  <sheets>
    <sheet name="Início" sheetId="2" r:id="rId1"/>
    <sheet name="Turnover" sheetId="3" r:id="rId2"/>
    <sheet name="Custo T" sheetId="4" r:id="rId3"/>
    <sheet name="ROI" sheetId="24" r:id="rId4"/>
    <sheet name="Tabela" sheetId="25" r:id="rId5"/>
    <sheet name="Premissas" sheetId="5" state="hidden" r:id="rId6"/>
    <sheet name="20" sheetId="22" state="hidden" r:id="rId7"/>
    <sheet name="Saiba mais" sheetId="23" state="hidden" r:id="rId8"/>
  </sheets>
  <definedNames>
    <definedName name="rng_Despesas20">'20'!$B$15:$E$22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25" l="1"/>
  <c r="B7" i="25" s="1"/>
  <c r="E7" i="25" s="1"/>
  <c r="F7" i="25" s="1"/>
  <c r="C26" i="3"/>
  <c r="C27" i="3"/>
  <c r="C16" i="5"/>
  <c r="E18" i="5" s="1"/>
  <c r="E8" i="25"/>
  <c r="H1" i="24" l="1"/>
  <c r="B4" i="25"/>
  <c r="B5" i="25"/>
  <c r="B6" i="25"/>
  <c r="E6" i="25" s="1"/>
  <c r="E19" i="5"/>
  <c r="E17" i="5"/>
  <c r="F8" i="25"/>
  <c r="E9" i="25"/>
  <c r="F9" i="25" s="1"/>
  <c r="G16" i="24" l="1"/>
  <c r="G26" i="24" s="1"/>
  <c r="F6" i="25"/>
  <c r="E5" i="25"/>
  <c r="F5" i="25" s="1"/>
  <c r="E4" i="25"/>
  <c r="F4" i="25" s="1"/>
  <c r="F17" i="5"/>
  <c r="E20" i="5"/>
  <c r="E10" i="25" l="1"/>
  <c r="F10" i="25"/>
  <c r="C39" i="24" s="1"/>
  <c r="D7" i="5" l="1"/>
  <c r="E7" i="5" s="1"/>
  <c r="F7" i="5" s="1"/>
  <c r="D8" i="5"/>
  <c r="E8" i="5" s="1"/>
  <c r="F8" i="5" s="1"/>
  <c r="B68" i="3"/>
  <c r="O21" i="3"/>
  <c r="F13" i="5"/>
  <c r="D12" i="5"/>
  <c r="E12" i="5" s="1"/>
  <c r="F12" i="5" s="1"/>
  <c r="D11" i="5"/>
  <c r="N27" i="3"/>
  <c r="M27" i="3"/>
  <c r="L27" i="3"/>
  <c r="K27" i="3"/>
  <c r="J27" i="3"/>
  <c r="I27" i="3"/>
  <c r="H27" i="3"/>
  <c r="G27" i="3"/>
  <c r="F27" i="3"/>
  <c r="E27" i="3"/>
  <c r="D27" i="3"/>
  <c r="N26" i="3"/>
  <c r="M26" i="3"/>
  <c r="L26" i="3"/>
  <c r="K26" i="3"/>
  <c r="J26" i="3"/>
  <c r="I26" i="3"/>
  <c r="H26" i="3"/>
  <c r="G26" i="3"/>
  <c r="F26" i="3"/>
  <c r="E26" i="3"/>
  <c r="D26" i="3"/>
  <c r="O23" i="3"/>
  <c r="O22" i="3"/>
  <c r="C20" i="3"/>
  <c r="D20" i="3" s="1"/>
  <c r="E20" i="3" s="1"/>
  <c r="F20" i="3" s="1"/>
  <c r="G20" i="3" s="1"/>
  <c r="H20" i="3" s="1"/>
  <c r="I20" i="3" s="1"/>
  <c r="J20" i="3" s="1"/>
  <c r="K20" i="3" s="1"/>
  <c r="L20" i="3" s="1"/>
  <c r="M20" i="3" s="1"/>
  <c r="N20" i="3" s="1"/>
  <c r="P21" i="3" l="1"/>
  <c r="B10" i="4" s="1"/>
  <c r="C8" i="24" s="1"/>
  <c r="O25" i="3"/>
  <c r="E11" i="5"/>
  <c r="F11" i="5" s="1"/>
  <c r="F14" i="5" s="1"/>
  <c r="F9" i="5"/>
  <c r="O26" i="3"/>
  <c r="O27" i="3"/>
  <c r="F19" i="5"/>
  <c r="F18" i="5"/>
  <c r="C13" i="4" l="1"/>
  <c r="G1" i="24"/>
  <c r="B16" i="24" s="1"/>
  <c r="C10" i="24" s="1"/>
  <c r="C47" i="24" s="1"/>
  <c r="F20" i="5"/>
  <c r="F29" i="5" s="1"/>
  <c r="C24" i="4"/>
  <c r="B26" i="24" l="1"/>
  <c r="C36" i="4"/>
  <c r="C49" i="4" s="1"/>
  <c r="C6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</author>
  </authors>
  <commentList>
    <comment ref="C17" authorId="0" shapeId="0" xr:uid="{BAF9C630-A991-4612-8EC8-F45BDAB813C7}">
      <text>
        <r>
          <rPr>
            <b/>
            <sz val="9"/>
            <color indexed="81"/>
            <rFont val="Segoe UI"/>
            <charset val="1"/>
          </rPr>
          <t>Usuário:</t>
        </r>
        <r>
          <rPr>
            <sz val="9"/>
            <color indexed="81"/>
            <rFont val="Segoe UI"/>
            <charset val="1"/>
          </rPr>
          <t xml:space="preserve">
Preencha o nome da sua empresa</t>
        </r>
      </text>
    </comment>
    <comment ref="C18" authorId="0" shapeId="0" xr:uid="{1EA53C38-5982-489B-A755-FE95B917447B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Preencha o ano de análise</t>
        </r>
      </text>
    </comment>
    <comment ref="E18" authorId="0" shapeId="0" xr:uid="{9502D586-9746-4761-A251-5E2F9C6017A2}">
      <text>
        <r>
          <rPr>
            <b/>
            <sz val="9"/>
            <color indexed="81"/>
            <rFont val="Segoe UI"/>
            <charset val="1"/>
          </rPr>
          <t>Usuário:</t>
        </r>
        <r>
          <rPr>
            <sz val="9"/>
            <color indexed="81"/>
            <rFont val="Segoe UI"/>
            <charset val="1"/>
          </rPr>
          <t xml:space="preserve">
Preencha aqui quantos colaboradores você tem hoje na sua empresa</t>
        </r>
      </text>
    </comment>
    <comment ref="B21" authorId="0" shapeId="0" xr:uid="{C5E1CA3D-81F8-4254-86D7-0F3DEABB185E}">
      <text>
        <r>
          <rPr>
            <b/>
            <sz val="9"/>
            <color indexed="81"/>
            <rFont val="Segoe UI"/>
            <charset val="1"/>
          </rPr>
          <t>Usuário:</t>
        </r>
        <r>
          <rPr>
            <sz val="9"/>
            <color indexed="81"/>
            <rFont val="Segoe UI"/>
            <charset val="1"/>
          </rPr>
          <t xml:space="preserve">
Preencha mensalmente de acordo com cada mês os involuntários e voluntários.</t>
        </r>
      </text>
    </comment>
    <comment ref="B24" authorId="0" shapeId="0" xr:uid="{D9194B90-3514-4469-BE58-D5EB293F9B50}">
      <text>
        <r>
          <rPr>
            <b/>
            <sz val="9"/>
            <color indexed="81"/>
            <rFont val="Segoe UI"/>
            <charset val="1"/>
          </rPr>
          <t>Usuário:</t>
        </r>
        <r>
          <rPr>
            <sz val="9"/>
            <color indexed="81"/>
            <rFont val="Segoe UI"/>
            <charset val="1"/>
          </rPr>
          <t xml:space="preserve">
Atualize mensalmente o total de colaboradores</t>
        </r>
      </text>
    </comment>
    <comment ref="B64" authorId="0" shapeId="0" xr:uid="{878722D1-3687-4DCD-AF62-5C4A852E832A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Preencha a quantidade de colaboradores
</t>
        </r>
      </text>
    </comment>
    <comment ref="B66" authorId="0" shapeId="0" xr:uid="{6FBCAAAA-40A9-4C80-92DC-043635B23A71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Média de rotatividade das médias empresas no país (CAGED) é 20% no país</t>
        </r>
      </text>
    </comment>
  </commentList>
</comments>
</file>

<file path=xl/sharedStrings.xml><?xml version="1.0" encoding="utf-8"?>
<sst xmlns="http://schemas.openxmlformats.org/spreadsheetml/2006/main" count="124" uniqueCount="103">
  <si>
    <t>As células de B10 a E17 contêm Dados. Há quatro colunas: Data, Comprador, Tipo e Montante. Cada coluna tem vários valores para cada linha.</t>
  </si>
  <si>
    <t>Para continuar com este tutorial, pressione Ctrl+Page Down. Para voltar à planilha anterior, pressione Ctrl+Page up.</t>
  </si>
  <si>
    <t>Data</t>
  </si>
  <si>
    <t>Comprador</t>
  </si>
  <si>
    <t>Mãe</t>
  </si>
  <si>
    <t>Pai</t>
  </si>
  <si>
    <t>Brenda</t>
  </si>
  <si>
    <t>Tipo</t>
  </si>
  <si>
    <t>Combustível</t>
  </si>
  <si>
    <t>Alimentação</t>
  </si>
  <si>
    <t>Esportes</t>
  </si>
  <si>
    <t>Livros</t>
  </si>
  <si>
    <t>Música</t>
  </si>
  <si>
    <t>Ingressos</t>
  </si>
  <si>
    <t>Montante</t>
  </si>
  <si>
    <t>Também há Tabelas Dinâmicas, que são uma forma mais visual de resumir e dar sentido aos dados. Não abordaremos essas, mas por enquanto, basta saber que elas são uma possibilidade.</t>
  </si>
  <si>
    <t>FAZER UMA TABELA DINÂMICA DO ZERO</t>
  </si>
  <si>
    <t>As células de B15 a E22 contêm Dados. Há quatro colunas: Data, Comprador, Tipo e Montante. Cada coluna tem vários valores para cada linha.</t>
  </si>
  <si>
    <t>1. Navegue para qualquer uma das células de dados.</t>
  </si>
  <si>
    <t>4. Pressione ENTER para aceitar as opções padrão.</t>
  </si>
  <si>
    <t>Bom trabalho. Você conseguiu.</t>
  </si>
  <si>
    <t>Mas siga em frente! Há mais para aprender...</t>
  </si>
  <si>
    <t>Mais informações dinâmicas: Descubra mais coisas que você pode fazer lendo este artigo útil sobre Tabelas Dinâmicas.</t>
  </si>
  <si>
    <t>Limpar dados é fundamental: O Excel pode ajudar. Confira este artigo para saber mais sobre Obter e Transformar.</t>
  </si>
  <si>
    <t>Comunidade: Conecte-se a outros fãs do Excel. Eles podem ajudar você e você pode ajudá-los.</t>
  </si>
  <si>
    <t>2. Lembre-se de que depois da etapa 4 uma nova planilha será criada. E quando isso acontecer, lembre-se de usar ALT+JP, LI para abrir a Lista de Campos da Tabela Dinâmica, caso ainda não esteja aberta. Em seguida, adicione o campo Montante à área Valores e Comprador à área Linhas.</t>
  </si>
  <si>
    <t>3. Pressione ALT+T,B para acessar a caixa de diálogo Criar Tabela Dinâmica.</t>
  </si>
  <si>
    <t>À direita dos dados há um Gráfico Dinâmico que resume e exibe os dados. Para selecionar, pressione Alt+C, FS, E. Em seguida, use as teclas de direção para ir para Exemplo de Gráfico Dinâmico e pressione Enter. Quando terminar, pressione Ctrl+G, digite A4 e Enter.</t>
  </si>
  <si>
    <t>NOME DA SUA EMPRESA</t>
  </si>
  <si>
    <t>Involuntário (colaboradores demitidos)</t>
  </si>
  <si>
    <t>Voluntário (colaborador pediu demissão)</t>
  </si>
  <si>
    <t>Em contrato de experiência</t>
  </si>
  <si>
    <t>Turnover mensal</t>
  </si>
  <si>
    <t>Turnover mensal - Voluntários</t>
  </si>
  <si>
    <t>CALCULE O TURNOVER</t>
  </si>
  <si>
    <t>Total</t>
  </si>
  <si>
    <t>PLANILHA CU$TO DE TURNOVER</t>
  </si>
  <si>
    <t>CU$TOS TURNOVER - ETAPAS</t>
  </si>
  <si>
    <t>Custo total por etapas</t>
  </si>
  <si>
    <t>Recrutamento</t>
  </si>
  <si>
    <t>Gestor de Área</t>
  </si>
  <si>
    <t>Treinamento</t>
  </si>
  <si>
    <t>Coordenador de área</t>
  </si>
  <si>
    <t xml:space="preserve">Treinamento </t>
  </si>
  <si>
    <t>% 30 dias</t>
  </si>
  <si>
    <t>% 60 dias</t>
  </si>
  <si>
    <t>% 90 dias</t>
  </si>
  <si>
    <t>Custo por Etapa - Recrutamento</t>
  </si>
  <si>
    <t>Custo por Etapa - Treinamento</t>
  </si>
  <si>
    <t>Custo por Etapa - Produtividade</t>
  </si>
  <si>
    <t>Produtividade</t>
  </si>
  <si>
    <t>Hora/ Produtividade</t>
  </si>
  <si>
    <t>Custo Total da rotatividade Anual</t>
  </si>
  <si>
    <t>Custo Total da rotatividade Mês</t>
  </si>
  <si>
    <t>Quantos Colaboradores tem na sua empresa?</t>
  </si>
  <si>
    <t>Taxa de rotatividade</t>
  </si>
  <si>
    <t>Talentos Perdidos</t>
  </si>
  <si>
    <t>até 100</t>
  </si>
  <si>
    <t>Plano Flégui</t>
  </si>
  <si>
    <t>Nº colaboradores</t>
  </si>
  <si>
    <t>Simulador</t>
  </si>
  <si>
    <t>Valor/Colaborador</t>
  </si>
  <si>
    <t>Plano/ mensal</t>
  </si>
  <si>
    <t>251 a 400</t>
  </si>
  <si>
    <t>101 a 250</t>
  </si>
  <si>
    <t>Plano anual</t>
  </si>
  <si>
    <t>Coordenador RH</t>
  </si>
  <si>
    <t>Coordenador área</t>
  </si>
  <si>
    <t>Calculadora Turnover</t>
  </si>
  <si>
    <t>IMPORTANTE: LEIA OS PASSOS E ENTENDA A PLANILHA</t>
  </si>
  <si>
    <t>Descubra quanto você está "perdendo" com a rotatividade na sua empresa.</t>
  </si>
  <si>
    <t>PASSO 1</t>
  </si>
  <si>
    <t xml:space="preserve">1. Calcule o Turnover da sua empresa </t>
  </si>
  <si>
    <t>IMPORTANTE: CASO NÃO TENHA OS DADOS ACIMA TEMOS UMA ATALHO PARA VOCÊ</t>
  </si>
  <si>
    <t>2. Só preencha esses dados caso não tenha as informações acima</t>
  </si>
  <si>
    <t>PASSO 2</t>
  </si>
  <si>
    <t>2. Cálculo é automático por etapas - não é necessário preender mais nada.</t>
  </si>
  <si>
    <t>2.1 Etapa Recrutamento</t>
  </si>
  <si>
    <t>2.2 Etapa Treinamento</t>
  </si>
  <si>
    <t>2.2.1 Considerado em horas por candidato 44h coordenador de área, 16 horas coordenador RH e 30 horas de treinamento geral ao longo de todo o período de adaptação</t>
  </si>
  <si>
    <t>2.3 Etapa Produtividade</t>
  </si>
  <si>
    <t xml:space="preserve">2.3.1 Considerado desempenho do colaborador na sua função com uma adaptação de 90 dias para produzir 100% do esperado para a vaga </t>
  </si>
  <si>
    <t>Entenda as premissas utilizadas no cálculo</t>
  </si>
  <si>
    <t>PASSO 3</t>
  </si>
  <si>
    <t>3. ROI - RETORNO SOBRE O INVESTIMENTO FLÉGUI</t>
  </si>
  <si>
    <t xml:space="preserve">3.1 Surpreenda-se </t>
  </si>
  <si>
    <t>Investimento Flégui Ano</t>
  </si>
  <si>
    <t>acima de 401</t>
  </si>
  <si>
    <t>Seja bem-vindo(a). Com esta planilha você poderá ter uma previsão sobre o "gastos" que sua empresa está tendo com rotatividade. A perda de um colaborador envolve além de investimento financeiro, tempo e expectativa que muitas vezes são imensuráveis.</t>
  </si>
  <si>
    <r>
      <t xml:space="preserve">1.1 Preencha no campo indicado de </t>
    </r>
    <r>
      <rPr>
        <b/>
        <sz val="12"/>
        <color theme="8" tint="-0.249977111117893"/>
        <rFont val="Calibri"/>
        <family val="2"/>
        <scheme val="minor"/>
      </rPr>
      <t>AZUL</t>
    </r>
    <r>
      <rPr>
        <sz val="12"/>
        <rFont val="Calibri"/>
        <family val="2"/>
        <scheme val="minor"/>
      </rPr>
      <t xml:space="preserve"> mensalmente a quantidade de colaboradores demitidos.</t>
    </r>
  </si>
  <si>
    <r>
      <t xml:space="preserve">1.2 Preencha no campo indicado de </t>
    </r>
    <r>
      <rPr>
        <b/>
        <sz val="12"/>
        <color theme="8" tint="-0.249977111117893"/>
        <rFont val="Calibri"/>
        <family val="2"/>
        <scheme val="minor"/>
      </rPr>
      <t xml:space="preserve">AZUL </t>
    </r>
    <r>
      <rPr>
        <sz val="12"/>
        <rFont val="Calibri"/>
        <family val="2"/>
        <scheme val="minor"/>
      </rPr>
      <t>mensalmente o número de colaboradores ao final de cada mês.</t>
    </r>
  </si>
  <si>
    <r>
      <t xml:space="preserve">1.3 Preencha no campo indicado </t>
    </r>
    <r>
      <rPr>
        <b/>
        <sz val="12"/>
        <color theme="8" tint="-0.249977111117893"/>
        <rFont val="Calibri"/>
        <family val="2"/>
        <scheme val="minor"/>
      </rPr>
      <t xml:space="preserve">AZUL </t>
    </r>
    <r>
      <rPr>
        <sz val="12"/>
        <rFont val="Calibri"/>
        <family val="2"/>
        <scheme val="minor"/>
      </rPr>
      <t>mensalmente o número de colaboradores em experiência, (caso não tenha essa informação deixe em zerado)</t>
    </r>
  </si>
  <si>
    <r>
      <t xml:space="preserve">2.1 Preencha no campo </t>
    </r>
    <r>
      <rPr>
        <b/>
        <sz val="12"/>
        <color theme="8" tint="-0.249977111117893"/>
        <rFont val="Calibri"/>
        <family val="2"/>
        <scheme val="minor"/>
      </rPr>
      <t>AZUL</t>
    </r>
    <r>
      <rPr>
        <sz val="12"/>
        <rFont val="Calibri"/>
        <family val="2"/>
        <scheme val="minor"/>
      </rPr>
      <t xml:space="preserve"> indicado o número de colaboradores atual da sua empresa</t>
    </r>
  </si>
  <si>
    <t>2.1.1 Considerado investimento em horas por candidato (4 horas do coordenador do RH e 1 hora por coordenador de área)</t>
  </si>
  <si>
    <t>2.4.1 Custo de treinamento R$30,00/ hora (treinamento diversos)</t>
  </si>
  <si>
    <t>PREMISSAS DOS CÁLCULO</t>
  </si>
  <si>
    <t>2.4 Salários utilizados nos cálculos - Coordenador de RH R$ 6.99,43,00, coordenador de área R$ 7.000,00 e Gestor de área R$ 10.000,00 (todos com encargos simulado por empresa de tributação lucro  real e presumido) fonte: www.salario.com.br</t>
  </si>
  <si>
    <t>CÁLCULO TURNOVER</t>
  </si>
  <si>
    <t>Cenário Atual</t>
  </si>
  <si>
    <t>Cenário Ganho</t>
  </si>
  <si>
    <t>Turnover</t>
  </si>
  <si>
    <t>Ganho com Investimento Flégui</t>
  </si>
  <si>
    <t>Total de Colaboradores da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</si>
</sst>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R$&quot;\ #,##0;\-&quot;R$&quot;\ #,##0"/>
    <numFmt numFmtId="6" formatCode="&quot;R$&quot;\ #,##0;[Red]\-&quot;R$&quot;\ #,##0"/>
    <numFmt numFmtId="8" formatCode="&quot;R$&quot;\ #,##0.00;[Red]\-&quot;R$&quot;\ #,##0.00"/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164" formatCode="_(* #,##0_);_(* \(#,##0\);_(* &quot;-&quot;_);_(@_)"/>
    <numFmt numFmtId="165" formatCode="_(* #,##0.00_);_(* \(#,##0.00\);_(* &quot;-&quot;??_);_(@_)"/>
    <numFmt numFmtId="166" formatCode="mmm\-yy"/>
    <numFmt numFmtId="167" formatCode="0.0%"/>
    <numFmt numFmtId="168" formatCode="&quot;R$&quot;\ #,##0"/>
  </numFmts>
  <fonts count="7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B744D"/>
      <name val="Calibri"/>
      <family val="2"/>
      <scheme val="minor"/>
    </font>
    <font>
      <sz val="42"/>
      <color theme="0"/>
      <name val="Segoe UI"/>
      <family val="2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Segoe UI"/>
      <family val="2"/>
    </font>
    <font>
      <sz val="24"/>
      <color theme="1"/>
      <name val="Segoe U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b/>
      <sz val="36"/>
      <color theme="7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36"/>
      <color rgb="FF7030A0"/>
      <name val="Calibri"/>
      <family val="2"/>
    </font>
    <font>
      <sz val="9"/>
      <color indexed="81"/>
      <name val="Segoe U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Segoe UI"/>
      <family val="2"/>
    </font>
    <font>
      <b/>
      <sz val="16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u val="singleAccounting"/>
      <sz val="12"/>
      <name val="Calibri"/>
      <family val="2"/>
      <scheme val="minor"/>
    </font>
    <font>
      <sz val="12"/>
      <color rgb="FF7030A0"/>
      <name val="Calibri"/>
      <family val="2"/>
      <scheme val="minor"/>
    </font>
    <font>
      <b/>
      <u val="singleAccounting"/>
      <sz val="12"/>
      <color rgb="FF7030A0"/>
      <name val="Calibri"/>
      <family val="2"/>
      <scheme val="minor"/>
    </font>
    <font>
      <b/>
      <u val="singleAccounting"/>
      <sz val="12"/>
      <color theme="6" tint="0.79998168889431442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36"/>
      <color theme="0"/>
      <name val="Calibri"/>
      <family val="2"/>
    </font>
    <font>
      <sz val="10"/>
      <color rgb="FF000000"/>
      <name val="Calibri"/>
      <family val="2"/>
    </font>
    <font>
      <sz val="16"/>
      <name val="Calibri"/>
      <family val="2"/>
      <scheme val="minor"/>
    </font>
    <font>
      <sz val="11"/>
      <name val="Calibri"/>
      <family val="2"/>
    </font>
    <font>
      <b/>
      <sz val="16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4"/>
      <color theme="0"/>
      <name val="Calibri"/>
      <family val="2"/>
      <scheme val="minor"/>
    </font>
    <font>
      <sz val="17"/>
      <name val="Calibri"/>
      <family val="2"/>
      <scheme val="minor"/>
    </font>
    <font>
      <sz val="42"/>
      <color theme="1" tint="0.34998626667073579"/>
      <name val="Segoe UI"/>
      <family val="2"/>
    </font>
    <font>
      <sz val="14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rgb="FF5E31A1"/>
      <name val="Calibri"/>
      <family val="2"/>
      <scheme val="minor"/>
    </font>
    <font>
      <sz val="11"/>
      <color theme="0"/>
      <name val="Calibri"/>
      <family val="2"/>
    </font>
    <font>
      <b/>
      <sz val="24"/>
      <color theme="0"/>
      <name val="Calibri"/>
      <family val="2"/>
    </font>
    <font>
      <b/>
      <sz val="36"/>
      <name val="Calibri"/>
      <family val="2"/>
    </font>
    <font>
      <b/>
      <sz val="24"/>
      <name val="Calibri"/>
      <family val="2"/>
    </font>
    <font>
      <b/>
      <sz val="36"/>
      <color theme="0"/>
      <name val="Calibri"/>
      <family val="2"/>
      <scheme val="minor"/>
    </font>
    <font>
      <b/>
      <sz val="16"/>
      <color theme="0"/>
      <name val="Calibri"/>
      <family val="2"/>
    </font>
    <font>
      <u/>
      <sz val="12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5" fillId="0" borderId="0" applyFill="0" applyBorder="0">
      <alignment wrapText="1"/>
    </xf>
    <xf numFmtId="0" fontId="6" fillId="2" borderId="0" applyNumberFormat="0" applyBorder="0" applyProtection="0">
      <alignment horizontal="left" indent="1"/>
    </xf>
    <xf numFmtId="0" fontId="7" fillId="2" borderId="0" applyNumberFormat="0" applyProtection="0">
      <alignment horizontal="left" wrapText="1" indent="4"/>
    </xf>
    <xf numFmtId="0" fontId="5" fillId="2" borderId="0" applyNumberFormat="0" applyProtection="0">
      <alignment horizontal="left" wrapText="1" indent="4"/>
    </xf>
    <xf numFmtId="0" fontId="8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5" fontId="17" fillId="0" borderId="0" applyFont="0" applyFill="0" applyBorder="0" applyAlignment="0" applyProtection="0"/>
    <xf numFmtId="16" fontId="10" fillId="0" borderId="0" applyFont="0" applyFill="0" applyBorder="0" applyAlignment="0">
      <alignment horizontal="left"/>
    </xf>
    <xf numFmtId="0" fontId="9" fillId="5" borderId="0" applyNumberFormat="0" applyBorder="0" applyAlignment="0" applyProtection="0"/>
    <xf numFmtId="0" fontId="3" fillId="6" borderId="3" applyNumberFormat="0" applyAlignment="0" applyProtection="0"/>
    <xf numFmtId="0" fontId="17" fillId="3" borderId="4" applyNumberFormat="0" applyFont="0" applyFill="0" applyAlignment="0"/>
    <xf numFmtId="0" fontId="17" fillId="3" borderId="5" applyNumberFormat="0" applyFont="0" applyFill="0" applyAlignment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16" applyNumberFormat="0" applyAlignment="0" applyProtection="0"/>
    <xf numFmtId="0" fontId="25" fillId="11" borderId="17" applyNumberFormat="0" applyAlignment="0" applyProtection="0"/>
    <xf numFmtId="0" fontId="26" fillId="11" borderId="16" applyNumberFormat="0" applyAlignment="0" applyProtection="0"/>
    <xf numFmtId="0" fontId="27" fillId="0" borderId="18" applyNumberFormat="0" applyFill="0" applyAlignment="0" applyProtection="0"/>
    <xf numFmtId="0" fontId="28" fillId="12" borderId="19" applyNumberFormat="0" applyAlignment="0" applyProtection="0"/>
    <xf numFmtId="0" fontId="29" fillId="0" borderId="0" applyNumberFormat="0" applyFill="0" applyBorder="0" applyAlignment="0" applyProtection="0"/>
    <xf numFmtId="0" fontId="17" fillId="13" borderId="20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21" applyNumberFormat="0" applyFill="0" applyAlignment="0" applyProtection="0"/>
    <xf numFmtId="0" fontId="3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28" borderId="0" applyNumberFormat="0" applyBorder="0" applyAlignment="0" applyProtection="0"/>
    <xf numFmtId="0" fontId="3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3" fillId="0" borderId="0"/>
  </cellStyleXfs>
  <cellXfs count="169">
    <xf numFmtId="0" fontId="0" fillId="0" borderId="0" xfId="0"/>
    <xf numFmtId="0" fontId="8" fillId="0" borderId="0" xfId="5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16" fillId="0" borderId="0" xfId="0" applyFont="1"/>
    <xf numFmtId="0" fontId="9" fillId="5" borderId="6" xfId="13" applyFont="1" applyFill="1" applyBorder="1"/>
    <xf numFmtId="0" fontId="9" fillId="5" borderId="7" xfId="11" applyBorder="1"/>
    <xf numFmtId="0" fontId="9" fillId="5" borderId="8" xfId="14" applyFont="1" applyFill="1" applyBorder="1"/>
    <xf numFmtId="0" fontId="3" fillId="6" borderId="10" xfId="12" applyBorder="1"/>
    <xf numFmtId="0" fontId="0" fillId="0" borderId="10" xfId="0" applyBorder="1"/>
    <xf numFmtId="0" fontId="3" fillId="6" borderId="13" xfId="12" applyBorder="1"/>
    <xf numFmtId="5" fontId="4" fillId="6" borderId="11" xfId="9" applyFont="1" applyFill="1" applyBorder="1"/>
    <xf numFmtId="5" fontId="0" fillId="0" borderId="11" xfId="9" applyFont="1" applyBorder="1"/>
    <xf numFmtId="5" fontId="4" fillId="6" borderId="14" xfId="9" applyFont="1" applyFill="1" applyBorder="1"/>
    <xf numFmtId="16" fontId="4" fillId="6" borderId="9" xfId="10" applyFont="1" applyFill="1" applyBorder="1">
      <alignment horizontal="left"/>
    </xf>
    <xf numFmtId="16" fontId="0" fillId="0" borderId="9" xfId="10" applyFont="1" applyBorder="1">
      <alignment horizontal="left"/>
    </xf>
    <xf numFmtId="16" fontId="4" fillId="6" borderId="12" xfId="10" applyFont="1" applyFill="1" applyBorder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5" fillId="0" borderId="0" xfId="0" applyFont="1"/>
    <xf numFmtId="0" fontId="37" fillId="36" borderId="0" xfId="0" applyFont="1" applyFill="1" applyAlignment="1">
      <alignment horizontal="center"/>
    </xf>
    <xf numFmtId="0" fontId="0" fillId="36" borderId="0" xfId="0" applyFill="1"/>
    <xf numFmtId="0" fontId="0" fillId="36" borderId="0" xfId="0" applyFill="1" applyAlignment="1">
      <alignment horizontal="center"/>
    </xf>
    <xf numFmtId="0" fontId="34" fillId="36" borderId="0" xfId="57" applyFont="1" applyFill="1" applyAlignment="1">
      <alignment vertical="center" wrapText="1"/>
    </xf>
    <xf numFmtId="0" fontId="35" fillId="36" borderId="0" xfId="0" applyFont="1" applyFill="1"/>
    <xf numFmtId="0" fontId="36" fillId="36" borderId="0" xfId="0" applyFont="1" applyFill="1"/>
    <xf numFmtId="0" fontId="43" fillId="36" borderId="0" xfId="0" applyFont="1" applyFill="1" applyAlignment="1">
      <alignment horizontal="center"/>
    </xf>
    <xf numFmtId="0" fontId="44" fillId="36" borderId="0" xfId="0" applyFont="1" applyFill="1" applyAlignment="1">
      <alignment horizontal="center"/>
    </xf>
    <xf numFmtId="5" fontId="44" fillId="36" borderId="0" xfId="9" applyFont="1" applyFill="1" applyAlignment="1">
      <alignment horizontal="center"/>
    </xf>
    <xf numFmtId="44" fontId="44" fillId="36" borderId="0" xfId="0" applyNumberFormat="1" applyFont="1" applyFill="1" applyAlignment="1">
      <alignment horizontal="center"/>
    </xf>
    <xf numFmtId="5" fontId="0" fillId="36" borderId="0" xfId="9" applyFont="1" applyFill="1"/>
    <xf numFmtId="44" fontId="48" fillId="39" borderId="0" xfId="0" applyNumberFormat="1" applyFont="1" applyFill="1" applyAlignment="1">
      <alignment horizontal="center"/>
    </xf>
    <xf numFmtId="44" fontId="0" fillId="36" borderId="0" xfId="0" applyNumberFormat="1" applyFill="1"/>
    <xf numFmtId="0" fontId="44" fillId="36" borderId="0" xfId="0" applyFont="1" applyFill="1"/>
    <xf numFmtId="0" fontId="43" fillId="36" borderId="0" xfId="0" applyFont="1" applyFill="1"/>
    <xf numFmtId="9" fontId="0" fillId="36" borderId="0" xfId="0" applyNumberFormat="1" applyFill="1"/>
    <xf numFmtId="9" fontId="49" fillId="36" borderId="0" xfId="0" applyNumberFormat="1" applyFont="1" applyFill="1"/>
    <xf numFmtId="5" fontId="37" fillId="36" borderId="0" xfId="9" applyFont="1" applyFill="1" applyAlignment="1">
      <alignment horizontal="center"/>
    </xf>
    <xf numFmtId="5" fontId="49" fillId="36" borderId="0" xfId="9" applyFont="1" applyFill="1" applyAlignment="1">
      <alignment horizontal="center"/>
    </xf>
    <xf numFmtId="6" fontId="0" fillId="36" borderId="0" xfId="0" applyNumberFormat="1" applyFill="1"/>
    <xf numFmtId="0" fontId="44" fillId="36" borderId="0" xfId="9" applyNumberFormat="1" applyFont="1" applyFill="1" applyAlignment="1">
      <alignment horizontal="right"/>
    </xf>
    <xf numFmtId="44" fontId="51" fillId="36" borderId="0" xfId="0" applyNumberFormat="1" applyFont="1" applyFill="1" applyAlignment="1">
      <alignment horizontal="center"/>
    </xf>
    <xf numFmtId="6" fontId="46" fillId="36" borderId="0" xfId="0" applyNumberFormat="1" applyFont="1" applyFill="1"/>
    <xf numFmtId="1" fontId="46" fillId="37" borderId="0" xfId="0" applyNumberFormat="1" applyFont="1" applyFill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34" fillId="36" borderId="0" xfId="57" applyFont="1" applyFill="1" applyAlignment="1">
      <alignment wrapText="1"/>
    </xf>
    <xf numFmtId="0" fontId="0" fillId="36" borderId="0" xfId="0" applyFill="1" applyAlignment="1"/>
    <xf numFmtId="0" fontId="35" fillId="40" borderId="0" xfId="0" applyFont="1" applyFill="1"/>
    <xf numFmtId="0" fontId="0" fillId="40" borderId="0" xfId="0" applyFill="1"/>
    <xf numFmtId="166" fontId="35" fillId="40" borderId="0" xfId="0" applyNumberFormat="1" applyFont="1" applyFill="1"/>
    <xf numFmtId="0" fontId="41" fillId="36" borderId="0" xfId="57" applyFont="1" applyFill="1" applyAlignment="1">
      <alignment vertical="center" wrapText="1"/>
    </xf>
    <xf numFmtId="0" fontId="38" fillId="36" borderId="0" xfId="0" applyFont="1" applyFill="1" applyAlignment="1">
      <alignment horizontal="right"/>
    </xf>
    <xf numFmtId="8" fontId="38" fillId="36" borderId="0" xfId="0" applyNumberFormat="1" applyFont="1" applyFill="1" applyAlignment="1"/>
    <xf numFmtId="0" fontId="53" fillId="36" borderId="0" xfId="57" applyFont="1" applyFill="1" applyBorder="1" applyAlignment="1">
      <alignment vertical="center" wrapText="1"/>
    </xf>
    <xf numFmtId="0" fontId="54" fillId="0" borderId="0" xfId="0" applyFont="1"/>
    <xf numFmtId="1" fontId="0" fillId="0" borderId="0" xfId="0" applyNumberFormat="1"/>
    <xf numFmtId="0" fontId="10" fillId="36" borderId="0" xfId="0" applyFont="1" applyFill="1" applyAlignment="1">
      <alignment horizontal="center"/>
    </xf>
    <xf numFmtId="0" fontId="9" fillId="41" borderId="0" xfId="0" applyFont="1" applyFill="1" applyAlignment="1">
      <alignment horizontal="center"/>
    </xf>
    <xf numFmtId="0" fontId="59" fillId="35" borderId="0" xfId="0" applyFont="1" applyFill="1" applyAlignment="1">
      <alignment horizontal="center"/>
    </xf>
    <xf numFmtId="165" fontId="0" fillId="36" borderId="0" xfId="17" applyFont="1" applyFill="1" applyAlignment="1">
      <alignment horizontal="center"/>
    </xf>
    <xf numFmtId="165" fontId="0" fillId="36" borderId="0" xfId="17" applyFont="1" applyFill="1"/>
    <xf numFmtId="5" fontId="60" fillId="36" borderId="0" xfId="9" applyFont="1" applyFill="1" applyAlignment="1">
      <alignment horizontal="center"/>
    </xf>
    <xf numFmtId="0" fontId="61" fillId="36" borderId="0" xfId="0" applyFont="1" applyFill="1"/>
    <xf numFmtId="0" fontId="61" fillId="36" borderId="0" xfId="0" applyFont="1" applyFill="1" applyAlignment="1">
      <alignment horizontal="center"/>
    </xf>
    <xf numFmtId="9" fontId="60" fillId="36" borderId="0" xfId="0" applyNumberFormat="1" applyFont="1" applyFill="1"/>
    <xf numFmtId="0" fontId="56" fillId="36" borderId="0" xfId="0" applyFont="1" applyFill="1"/>
    <xf numFmtId="8" fontId="43" fillId="36" borderId="0" xfId="0" applyNumberFormat="1" applyFont="1" applyFill="1" applyAlignment="1"/>
    <xf numFmtId="5" fontId="0" fillId="0" borderId="0" xfId="0" applyNumberFormat="1"/>
    <xf numFmtId="5" fontId="50" fillId="36" borderId="0" xfId="0" applyNumberFormat="1" applyFont="1" applyFill="1" applyAlignment="1">
      <alignment horizontal="center"/>
    </xf>
    <xf numFmtId="5" fontId="48" fillId="39" borderId="0" xfId="0" applyNumberFormat="1" applyFont="1" applyFill="1" applyAlignment="1">
      <alignment horizontal="center"/>
    </xf>
    <xf numFmtId="0" fontId="10" fillId="36" borderId="0" xfId="1" applyFont="1" applyFill="1">
      <alignment wrapText="1"/>
    </xf>
    <xf numFmtId="0" fontId="64" fillId="36" borderId="0" xfId="2" applyFont="1" applyFill="1">
      <alignment horizontal="left" indent="1"/>
    </xf>
    <xf numFmtId="1" fontId="59" fillId="35" borderId="0" xfId="0" applyNumberFormat="1" applyFont="1" applyFill="1" applyAlignment="1">
      <alignment horizontal="center"/>
    </xf>
    <xf numFmtId="165" fontId="0" fillId="36" borderId="0" xfId="9" applyNumberFormat="1" applyFont="1" applyFill="1"/>
    <xf numFmtId="0" fontId="16" fillId="36" borderId="0" xfId="0" applyFont="1" applyFill="1"/>
    <xf numFmtId="0" fontId="65" fillId="36" borderId="0" xfId="3" applyFont="1" applyFill="1" applyAlignment="1">
      <alignment horizontal="center" vertical="center" wrapText="1"/>
    </xf>
    <xf numFmtId="0" fontId="62" fillId="42" borderId="22" xfId="0" applyFont="1" applyFill="1" applyBorder="1" applyAlignment="1">
      <alignment horizontal="center" vertical="center"/>
    </xf>
    <xf numFmtId="0" fontId="62" fillId="42" borderId="24" xfId="0" applyFont="1" applyFill="1" applyBorder="1" applyAlignment="1">
      <alignment horizontal="left" vertical="center"/>
    </xf>
    <xf numFmtId="0" fontId="16" fillId="36" borderId="25" xfId="0" applyFont="1" applyFill="1" applyBorder="1"/>
    <xf numFmtId="0" fontId="44" fillId="36" borderId="26" xfId="3" applyFont="1" applyFill="1" applyBorder="1" applyAlignment="1">
      <alignment horizontal="left" wrapText="1" indent="4"/>
    </xf>
    <xf numFmtId="0" fontId="55" fillId="36" borderId="26" xfId="3" applyFont="1" applyFill="1" applyBorder="1" applyAlignment="1">
      <alignment horizontal="left" wrapText="1" indent="4"/>
    </xf>
    <xf numFmtId="0" fontId="16" fillId="36" borderId="27" xfId="0" applyFont="1" applyFill="1" applyBorder="1"/>
    <xf numFmtId="0" fontId="63" fillId="36" borderId="29" xfId="3" applyFont="1" applyFill="1" applyBorder="1" applyAlignment="1">
      <alignment horizontal="left" wrapText="1" indent="4"/>
    </xf>
    <xf numFmtId="0" fontId="1" fillId="0" borderId="26" xfId="0" applyFont="1" applyBorder="1"/>
    <xf numFmtId="0" fontId="1" fillId="0" borderId="29" xfId="0" applyFont="1" applyBorder="1"/>
    <xf numFmtId="0" fontId="1" fillId="36" borderId="25" xfId="0" applyFont="1" applyFill="1" applyBorder="1"/>
    <xf numFmtId="0" fontId="16" fillId="0" borderId="0" xfId="0" applyFont="1" applyBorder="1"/>
    <xf numFmtId="0" fontId="67" fillId="0" borderId="24" xfId="0" applyFont="1" applyBorder="1"/>
    <xf numFmtId="0" fontId="67" fillId="36" borderId="25" xfId="0" applyFont="1" applyFill="1" applyBorder="1"/>
    <xf numFmtId="0" fontId="67" fillId="0" borderId="26" xfId="0" applyFont="1" applyBorder="1"/>
    <xf numFmtId="0" fontId="67" fillId="0" borderId="26" xfId="0" applyFont="1" applyFill="1" applyBorder="1" applyAlignment="1">
      <alignment horizontal="left" vertical="center" wrapText="1"/>
    </xf>
    <xf numFmtId="0" fontId="67" fillId="36" borderId="27" xfId="0" applyFont="1" applyFill="1" applyBorder="1"/>
    <xf numFmtId="0" fontId="67" fillId="0" borderId="29" xfId="0" applyFont="1" applyFill="1" applyBorder="1"/>
    <xf numFmtId="0" fontId="68" fillId="36" borderId="22" xfId="0" applyFont="1" applyFill="1" applyBorder="1"/>
    <xf numFmtId="0" fontId="65" fillId="36" borderId="30" xfId="3" applyFont="1" applyFill="1" applyBorder="1" applyAlignment="1">
      <alignment horizontal="left" vertical="center" wrapText="1" indent="4"/>
    </xf>
    <xf numFmtId="0" fontId="69" fillId="36" borderId="0" xfId="3" applyFont="1" applyFill="1" applyAlignment="1">
      <alignment horizontal="center" vertical="center" wrapText="1"/>
    </xf>
    <xf numFmtId="0" fontId="16" fillId="0" borderId="24" xfId="0" applyFont="1" applyBorder="1"/>
    <xf numFmtId="0" fontId="16" fillId="0" borderId="26" xfId="0" applyFont="1" applyBorder="1"/>
    <xf numFmtId="0" fontId="16" fillId="0" borderId="29" xfId="0" applyFont="1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166" fontId="35" fillId="0" borderId="23" xfId="0" applyNumberFormat="1" applyFont="1" applyBorder="1" applyAlignment="1">
      <alignment horizontal="center"/>
    </xf>
    <xf numFmtId="166" fontId="35" fillId="0" borderId="23" xfId="0" applyNumberFormat="1" applyFont="1" applyBorder="1"/>
    <xf numFmtId="166" fontId="35" fillId="0" borderId="24" xfId="0" applyNumberFormat="1" applyFont="1" applyBorder="1" applyAlignment="1">
      <alignment horizontal="center" vertical="center"/>
    </xf>
    <xf numFmtId="0" fontId="35" fillId="0" borderId="25" xfId="0" applyFont="1" applyBorder="1"/>
    <xf numFmtId="1" fontId="44" fillId="36" borderId="26" xfId="0" applyNumberFormat="1" applyFont="1" applyFill="1" applyBorder="1" applyAlignment="1">
      <alignment horizontal="center" vertical="center"/>
    </xf>
    <xf numFmtId="167" fontId="33" fillId="0" borderId="0" xfId="20" applyNumberFormat="1" applyFont="1" applyBorder="1" applyAlignment="1">
      <alignment horizontal="center"/>
    </xf>
    <xf numFmtId="167" fontId="38" fillId="36" borderId="26" xfId="20" applyNumberFormat="1" applyFont="1" applyFill="1" applyBorder="1" applyAlignment="1">
      <alignment horizontal="center" vertical="center"/>
    </xf>
    <xf numFmtId="167" fontId="70" fillId="0" borderId="26" xfId="0" applyNumberFormat="1" applyFont="1" applyBorder="1"/>
    <xf numFmtId="0" fontId="70" fillId="0" borderId="29" xfId="0" applyFont="1" applyBorder="1"/>
    <xf numFmtId="44" fontId="48" fillId="36" borderId="0" xfId="0" applyNumberFormat="1" applyFont="1" applyFill="1" applyAlignment="1">
      <alignment horizontal="center"/>
    </xf>
    <xf numFmtId="0" fontId="44" fillId="43" borderId="26" xfId="3" applyFont="1" applyFill="1" applyBorder="1" applyAlignment="1">
      <alignment horizontal="left" wrapText="1" indent="4"/>
    </xf>
    <xf numFmtId="0" fontId="72" fillId="36" borderId="0" xfId="57" applyFont="1" applyFill="1" applyBorder="1" applyAlignment="1">
      <alignment vertical="center" wrapText="1"/>
    </xf>
    <xf numFmtId="0" fontId="73" fillId="36" borderId="0" xfId="57" applyFont="1" applyFill="1" applyBorder="1" applyAlignment="1">
      <alignment vertical="center" wrapText="1"/>
    </xf>
    <xf numFmtId="9" fontId="72" fillId="36" borderId="0" xfId="20" applyFont="1" applyFill="1" applyBorder="1" applyAlignment="1">
      <alignment vertical="center" wrapText="1"/>
    </xf>
    <xf numFmtId="0" fontId="71" fillId="42" borderId="0" xfId="57" applyFont="1" applyFill="1" applyBorder="1" applyAlignment="1">
      <alignment vertical="center" wrapText="1"/>
    </xf>
    <xf numFmtId="9" fontId="53" fillId="42" borderId="0" xfId="20" applyFont="1" applyFill="1" applyBorder="1" applyAlignment="1">
      <alignment vertical="center" wrapText="1"/>
    </xf>
    <xf numFmtId="9" fontId="53" fillId="42" borderId="0" xfId="20" applyFont="1" applyFill="1" applyBorder="1" applyAlignment="1" applyProtection="1">
      <alignment vertical="center" wrapText="1"/>
      <protection locked="0"/>
    </xf>
    <xf numFmtId="0" fontId="37" fillId="37" borderId="0" xfId="0" applyFont="1" applyFill="1" applyBorder="1" applyAlignment="1" applyProtection="1">
      <alignment horizontal="center"/>
      <protection locked="0"/>
    </xf>
    <xf numFmtId="0" fontId="37" fillId="37" borderId="0" xfId="0" applyFont="1" applyFill="1" applyAlignment="1" applyProtection="1">
      <alignment horizontal="center"/>
      <protection locked="0"/>
    </xf>
    <xf numFmtId="0" fontId="61" fillId="0" borderId="0" xfId="0" applyFont="1"/>
    <xf numFmtId="1" fontId="76" fillId="36" borderId="26" xfId="0" applyNumberFormat="1" applyFont="1" applyFill="1" applyBorder="1" applyAlignment="1">
      <alignment horizontal="center" vertical="center"/>
    </xf>
    <xf numFmtId="1" fontId="70" fillId="0" borderId="0" xfId="0" applyNumberFormat="1" applyFont="1"/>
    <xf numFmtId="0" fontId="37" fillId="36" borderId="0" xfId="0" applyFont="1" applyFill="1" applyAlignment="1" applyProtection="1">
      <alignment horizontal="center"/>
      <protection locked="0"/>
    </xf>
    <xf numFmtId="0" fontId="38" fillId="37" borderId="30" xfId="0" applyFont="1" applyFill="1" applyBorder="1" applyAlignment="1" applyProtection="1">
      <alignment horizontal="center"/>
      <protection locked="0"/>
    </xf>
    <xf numFmtId="1" fontId="0" fillId="36" borderId="0" xfId="0" applyNumberFormat="1" applyFill="1"/>
    <xf numFmtId="0" fontId="0" fillId="0" borderId="0" xfId="0" applyAlignment="1">
      <alignment horizontal="center" vertical="center"/>
    </xf>
    <xf numFmtId="0" fontId="55" fillId="36" borderId="25" xfId="0" applyFont="1" applyFill="1" applyBorder="1" applyAlignment="1">
      <alignment horizontal="center" vertical="center"/>
    </xf>
    <xf numFmtId="0" fontId="55" fillId="36" borderId="0" xfId="0" applyFont="1" applyFill="1" applyBorder="1" applyAlignment="1">
      <alignment horizontal="center" vertical="center"/>
    </xf>
    <xf numFmtId="0" fontId="55" fillId="36" borderId="26" xfId="0" applyFont="1" applyFill="1" applyBorder="1" applyAlignment="1">
      <alignment horizontal="center" vertical="center"/>
    </xf>
    <xf numFmtId="1" fontId="57" fillId="36" borderId="25" xfId="0" applyNumberFormat="1" applyFont="1" applyFill="1" applyBorder="1" applyAlignment="1">
      <alignment horizontal="center"/>
    </xf>
    <xf numFmtId="1" fontId="57" fillId="36" borderId="0" xfId="0" applyNumberFormat="1" applyFont="1" applyFill="1" applyBorder="1" applyAlignment="1">
      <alignment horizontal="center"/>
    </xf>
    <xf numFmtId="1" fontId="57" fillId="36" borderId="26" xfId="0" applyNumberFormat="1" applyFont="1" applyFill="1" applyBorder="1" applyAlignment="1">
      <alignment horizontal="center"/>
    </xf>
    <xf numFmtId="0" fontId="46" fillId="37" borderId="25" xfId="0" applyFont="1" applyFill="1" applyBorder="1" applyAlignment="1" applyProtection="1">
      <alignment horizontal="center"/>
      <protection locked="0"/>
    </xf>
    <xf numFmtId="0" fontId="46" fillId="37" borderId="0" xfId="0" applyFont="1" applyFill="1" applyBorder="1" applyAlignment="1" applyProtection="1">
      <alignment horizontal="center"/>
      <protection locked="0"/>
    </xf>
    <xf numFmtId="0" fontId="46" fillId="37" borderId="26" xfId="0" applyFont="1" applyFill="1" applyBorder="1" applyAlignment="1" applyProtection="1">
      <alignment horizontal="center"/>
      <protection locked="0"/>
    </xf>
    <xf numFmtId="9" fontId="46" fillId="37" borderId="25" xfId="0" applyNumberFormat="1" applyFont="1" applyFill="1" applyBorder="1" applyAlignment="1" applyProtection="1">
      <alignment horizontal="center"/>
      <protection locked="0"/>
    </xf>
    <xf numFmtId="0" fontId="53" fillId="35" borderId="0" xfId="57" applyFont="1" applyFill="1" applyBorder="1" applyAlignment="1">
      <alignment horizontal="center" vertical="center" wrapText="1"/>
    </xf>
    <xf numFmtId="0" fontId="36" fillId="37" borderId="0" xfId="0" applyFont="1" applyFill="1" applyAlignment="1" applyProtection="1">
      <alignment horizontal="left"/>
      <protection locked="0"/>
    </xf>
    <xf numFmtId="0" fontId="46" fillId="38" borderId="0" xfId="0" applyFont="1" applyFill="1" applyAlignment="1">
      <alignment horizontal="center"/>
    </xf>
    <xf numFmtId="5" fontId="52" fillId="38" borderId="0" xfId="9" applyFont="1" applyFill="1" applyAlignment="1">
      <alignment horizontal="center" vertical="center" wrapText="1"/>
    </xf>
    <xf numFmtId="44" fontId="47" fillId="36" borderId="0" xfId="0" applyNumberFormat="1" applyFont="1" applyFill="1" applyAlignment="1">
      <alignment horizontal="center"/>
    </xf>
    <xf numFmtId="0" fontId="47" fillId="36" borderId="0" xfId="0" applyFont="1" applyFill="1" applyAlignment="1">
      <alignment horizontal="center"/>
    </xf>
    <xf numFmtId="0" fontId="72" fillId="36" borderId="0" xfId="57" applyFont="1" applyFill="1" applyBorder="1" applyAlignment="1">
      <alignment horizontal="center" vertical="center"/>
    </xf>
    <xf numFmtId="0" fontId="75" fillId="42" borderId="0" xfId="0" applyFont="1" applyFill="1" applyBorder="1" applyAlignment="1">
      <alignment horizontal="center"/>
    </xf>
    <xf numFmtId="168" fontId="74" fillId="42" borderId="0" xfId="0" applyNumberFormat="1" applyFont="1" applyFill="1" applyBorder="1" applyAlignment="1">
      <alignment horizontal="center" vertical="center"/>
    </xf>
    <xf numFmtId="0" fontId="58" fillId="41" borderId="0" xfId="0" applyFont="1" applyFill="1" applyAlignment="1">
      <alignment horizontal="center"/>
    </xf>
    <xf numFmtId="1" fontId="0" fillId="43" borderId="0" xfId="0" applyNumberFormat="1" applyFill="1"/>
    <xf numFmtId="168" fontId="72" fillId="44" borderId="22" xfId="17" applyNumberFormat="1" applyFont="1" applyFill="1" applyBorder="1" applyAlignment="1">
      <alignment horizontal="center" vertical="center" wrapText="1"/>
    </xf>
    <xf numFmtId="168" fontId="72" fillId="44" borderId="23" xfId="17" applyNumberFormat="1" applyFont="1" applyFill="1" applyBorder="1" applyAlignment="1">
      <alignment horizontal="center" vertical="center" wrapText="1"/>
    </xf>
    <xf numFmtId="168" fontId="72" fillId="44" borderId="24" xfId="17" applyNumberFormat="1" applyFont="1" applyFill="1" applyBorder="1" applyAlignment="1">
      <alignment horizontal="center" vertical="center" wrapText="1"/>
    </xf>
    <xf numFmtId="168" fontId="72" fillId="44" borderId="25" xfId="17" applyNumberFormat="1" applyFont="1" applyFill="1" applyBorder="1" applyAlignment="1">
      <alignment horizontal="center" vertical="center" wrapText="1"/>
    </xf>
    <xf numFmtId="168" fontId="72" fillId="44" borderId="0" xfId="17" applyNumberFormat="1" applyFont="1" applyFill="1" applyBorder="1" applyAlignment="1">
      <alignment horizontal="center" vertical="center" wrapText="1"/>
    </xf>
    <xf numFmtId="168" fontId="72" fillId="44" borderId="26" xfId="17" applyNumberFormat="1" applyFont="1" applyFill="1" applyBorder="1" applyAlignment="1">
      <alignment horizontal="center" vertical="center" wrapText="1"/>
    </xf>
    <xf numFmtId="168" fontId="72" fillId="44" borderId="27" xfId="17" applyNumberFormat="1" applyFont="1" applyFill="1" applyBorder="1" applyAlignment="1">
      <alignment horizontal="center" vertical="center" wrapText="1"/>
    </xf>
    <xf numFmtId="168" fontId="72" fillId="44" borderId="28" xfId="17" applyNumberFormat="1" applyFont="1" applyFill="1" applyBorder="1" applyAlignment="1">
      <alignment horizontal="center" vertical="center" wrapText="1"/>
    </xf>
    <xf numFmtId="168" fontId="72" fillId="44" borderId="29" xfId="17" applyNumberFormat="1" applyFont="1" applyFill="1" applyBorder="1" applyAlignment="1">
      <alignment horizontal="center" vertical="center" wrapText="1"/>
    </xf>
    <xf numFmtId="1" fontId="61" fillId="36" borderId="0" xfId="0" applyNumberFormat="1" applyFont="1" applyFill="1"/>
  </cellXfs>
  <cellStyles count="58">
    <cellStyle name="20% - Ênfase1" xfId="36" builtinId="30" customBuiltin="1"/>
    <cellStyle name="20% - Ênfase2" xfId="40" builtinId="34" customBuiltin="1"/>
    <cellStyle name="20% - Ênfase3" xfId="44" builtinId="38" customBuiltin="1"/>
    <cellStyle name="20% - Ênfase4" xfId="48" builtinId="42" customBuiltin="1"/>
    <cellStyle name="20% - Ênfase5" xfId="52" builtinId="46" customBuiltin="1"/>
    <cellStyle name="20% - Ênfase6" xfId="12" builtinId="50" customBuiltin="1"/>
    <cellStyle name="40% - Ênfase1" xfId="37" builtinId="31" customBuiltin="1"/>
    <cellStyle name="40% - Ênfase2" xfId="41" builtinId="35" customBuiltin="1"/>
    <cellStyle name="40% - Ênfase3" xfId="45" builtinId="39" customBuiltin="1"/>
    <cellStyle name="40% - Ênfase4" xfId="49" builtinId="43" customBuiltin="1"/>
    <cellStyle name="40% - Ênfase5" xfId="53" builtinId="47" customBuiltin="1"/>
    <cellStyle name="40% - Ênfase6" xfId="55" builtinId="51" customBuiltin="1"/>
    <cellStyle name="60% - Ênfase1" xfId="38" builtinId="32" customBuiltin="1"/>
    <cellStyle name="60% - Ênfase2" xfId="42" builtinId="36" customBuiltin="1"/>
    <cellStyle name="60% - Ênfase3" xfId="46" builtinId="40" customBuiltin="1"/>
    <cellStyle name="60% - Ênfase4" xfId="50" builtinId="44" customBuiltin="1"/>
    <cellStyle name="60% - Ênfase5" xfId="54" builtinId="48" customBuiltin="1"/>
    <cellStyle name="60% - Ênfase6" xfId="56" builtinId="52" customBuiltin="1"/>
    <cellStyle name="Bom" xfId="23" builtinId="26" customBuiltin="1"/>
    <cellStyle name="Borda da tabela direita" xfId="14" xr:uid="{00000000-0005-0000-0000-00000A000000}"/>
    <cellStyle name="Borda da tabela esquerda" xfId="13" xr:uid="{00000000-0005-0000-0000-000008000000}"/>
    <cellStyle name="Cálculo" xfId="28" builtinId="22" customBuiltin="1"/>
    <cellStyle name="Célula de Verificação" xfId="30" builtinId="23" customBuiltin="1"/>
    <cellStyle name="Célula Vinculada" xfId="29" builtinId="24" customBuiltin="1"/>
    <cellStyle name="Data" xfId="10" xr:uid="{00000000-0005-0000-0000-000003000000}"/>
    <cellStyle name="Ênfase1" xfId="35" builtinId="29" customBuiltin="1"/>
    <cellStyle name="Ênfase2" xfId="39" builtinId="33" customBuiltin="1"/>
    <cellStyle name="Ênfase3" xfId="43" builtinId="37" customBuiltin="1"/>
    <cellStyle name="Ênfase4" xfId="47" builtinId="41" customBuiltin="1"/>
    <cellStyle name="Ênfase5" xfId="51" builtinId="45" customBuiltin="1"/>
    <cellStyle name="Ênfase6" xfId="11" builtinId="49" customBuiltin="1"/>
    <cellStyle name="Entrada" xfId="26" builtinId="20" customBuiltin="1"/>
    <cellStyle name="Hiperlink" xfId="15" builtinId="8" customBuiltin="1"/>
    <cellStyle name="Hiperlink Visitado" xfId="16" builtinId="9" customBuiltin="1"/>
    <cellStyle name="Moeda" xfId="9" builtinId="4" customBuiltin="1"/>
    <cellStyle name="Moeda [0]" xfId="19" builtinId="7" customBuiltin="1"/>
    <cellStyle name="Neutro" xfId="25" builtinId="28" customBuiltin="1"/>
    <cellStyle name="Normal" xfId="0" builtinId="0" customBuiltin="1"/>
    <cellStyle name="Normal 4 2" xfId="57" xr:uid="{926DAC22-2C8D-4319-8F69-8C295D5ECF43}"/>
    <cellStyle name="Nota" xfId="32" builtinId="10" customBuiltin="1"/>
    <cellStyle name="Porcentagem" xfId="20" builtinId="5" customBuiltin="1"/>
    <cellStyle name="Ruim" xfId="24" builtinId="27" customBuiltin="1"/>
    <cellStyle name="Saída" xfId="27" builtinId="21" customBuiltin="1"/>
    <cellStyle name="Separador de milhares [0]" xfId="18" builtinId="6" customBuiltin="1"/>
    <cellStyle name="Texto de Aviso" xfId="31" builtinId="11" customBuiltin="1"/>
    <cellStyle name="Texto de coluna de Z a A" xfId="5" xr:uid="{00000000-0005-0000-0000-00000E000000}"/>
    <cellStyle name="Texto Explicativo" xfId="33" builtinId="53" customBuiltin="1"/>
    <cellStyle name="Texto Inicial" xfId="1" xr:uid="{00000000-0005-0000-0000-00000B000000}"/>
    <cellStyle name="Título" xfId="6" builtinId="15" hidden="1"/>
    <cellStyle name="Título" xfId="2" xr:uid="{00000000-0005-0000-0000-00000D000000}"/>
    <cellStyle name="Título 1" xfId="7" builtinId="16" hidden="1"/>
    <cellStyle name="Título 1" xfId="3" xr:uid="{00000000-0005-0000-0000-000005000000}"/>
    <cellStyle name="Título 2" xfId="8" builtinId="17" hidden="1"/>
    <cellStyle name="Título 2" xfId="4" xr:uid="{00000000-0005-0000-0000-000007000000}"/>
    <cellStyle name="Título 3" xfId="21" builtinId="18" customBuiltin="1"/>
    <cellStyle name="Título 4" xfId="22" builtinId="19" customBuiltin="1"/>
    <cellStyle name="Total" xfId="34" builtinId="25" customBuiltin="1"/>
    <cellStyle name="Vírgula" xfId="17" builtinId="3" customBuiltin="1"/>
  </cellStyles>
  <dxfs count="0"/>
  <tableStyles count="0" defaultTableStyle="TableStyleMedium7" defaultPivotStyle="PivotStyleLight16"/>
  <colors>
    <mruColors>
      <color rgb="FF9933FF"/>
      <color rgb="FF5E31A1"/>
      <color rgb="FF432983"/>
      <color rgb="FF4A2F95"/>
      <color rgb="FF7226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Turnover</a:t>
            </a:r>
          </a:p>
        </c:rich>
      </c:tx>
      <c:layout>
        <c:manualLayout>
          <c:xMode val="edge"/>
          <c:yMode val="edge"/>
          <c:x val="0.3991727034120735"/>
          <c:y val="1.3440860215053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Turnover!$B$26</c:f>
              <c:strCache>
                <c:ptCount val="1"/>
                <c:pt idx="0">
                  <c:v>Turnover mensal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Turnover!$C$20:$N$20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Turnover!$C$26:$N$26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3A-456F-9723-CABAE657EDA1}"/>
            </c:ext>
          </c:extLst>
        </c:ser>
        <c:ser>
          <c:idx val="1"/>
          <c:order val="1"/>
          <c:tx>
            <c:strRef>
              <c:f>Turnover!$B$27</c:f>
              <c:strCache>
                <c:ptCount val="1"/>
                <c:pt idx="0">
                  <c:v>Turnover mensal - Voluntários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Turnover!$C$20:$N$20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Turnover!$C$27:$N$27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3A-456F-9723-CABAE657ED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853361199"/>
        <c:axId val="1"/>
      </c:barChart>
      <c:dateAx>
        <c:axId val="85336119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853361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 paperSize="9" orientation="portrait" horizontalDpi="-4" verticalDpi="-4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Turnover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ROI!A1"/><Relationship Id="rId5" Type="http://schemas.openxmlformats.org/officeDocument/2006/relationships/hyperlink" Target="#'Custo T'!A1"/><Relationship Id="rId4" Type="http://schemas.openxmlformats.org/officeDocument/2006/relationships/hyperlink" Target="#Turnover!A64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hyperlink" Target="#'In&#237;cio'!A1"/><Relationship Id="rId1" Type="http://schemas.openxmlformats.org/officeDocument/2006/relationships/hyperlink" Target="#'Custo T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Turnover!A1"/><Relationship Id="rId1" Type="http://schemas.openxmlformats.org/officeDocument/2006/relationships/hyperlink" Target="#ROI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Turnover!A1"/><Relationship Id="rId2" Type="http://schemas.openxmlformats.org/officeDocument/2006/relationships/image" Target="../media/image3.png"/><Relationship Id="rId1" Type="http://schemas.openxmlformats.org/officeDocument/2006/relationships/hyperlink" Target="https://www.flegui.com.br/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Custo T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19'!A1"/><Relationship Id="rId1" Type="http://schemas.openxmlformats.org/officeDocument/2006/relationships/hyperlink" Target="#'Saiba mais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https://support.office.com/pt-BR/article/get-transform-and-power-pivot-in-excel-42d895c2-d1d7-41d0-88da-d1ed7ecc102d?ui=pt-BR&amp;rs=en-001&amp;ad=us" TargetMode="External"/><Relationship Id="rId3" Type="http://schemas.openxmlformats.org/officeDocument/2006/relationships/image" Target="../media/image4.png"/><Relationship Id="rId7" Type="http://schemas.openxmlformats.org/officeDocument/2006/relationships/image" Target="../media/image8.svg"/><Relationship Id="rId2" Type="http://schemas.openxmlformats.org/officeDocument/2006/relationships/hyperlink" Target="https://support.office.com/pt-BR/article/create-a-pivottable-to-analyze-worksheet-data-a9a84538-bfe9-40a9-a8e9-f99134456576?ui=pt-BR&amp;rs=en-001&amp;ad=us" TargetMode="External"/><Relationship Id="rId1" Type="http://schemas.openxmlformats.org/officeDocument/2006/relationships/hyperlink" Target="https://techcommunity.microsoft.com/t5/excel/ct-p/excel_cat" TargetMode="External"/><Relationship Id="rId6" Type="http://schemas.openxmlformats.org/officeDocument/2006/relationships/image" Target="../media/image7.png"/><Relationship Id="rId5" Type="http://schemas.openxmlformats.org/officeDocument/2006/relationships/image" Target="../media/image6.svg"/><Relationship Id="rId4" Type="http://schemas.openxmlformats.org/officeDocument/2006/relationships/image" Target="../media/image5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45721</xdr:colOff>
      <xdr:row>4</xdr:row>
      <xdr:rowOff>121920</xdr:rowOff>
    </xdr:from>
    <xdr:to>
      <xdr:col>1</xdr:col>
      <xdr:colOff>396978</xdr:colOff>
      <xdr:row>4</xdr:row>
      <xdr:rowOff>526519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C8A3A4-A701-43C0-A350-9D049483D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1" y="2590800"/>
          <a:ext cx="351257" cy="404599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0</xdr:row>
      <xdr:rowOff>0</xdr:rowOff>
    </xdr:from>
    <xdr:to>
      <xdr:col>1</xdr:col>
      <xdr:colOff>45720</xdr:colOff>
      <xdr:row>2</xdr:row>
      <xdr:rowOff>377654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0FC2619-D36F-44F8-B980-5CF2FBD67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" y="0"/>
          <a:ext cx="2468880" cy="1314914"/>
        </a:xfrm>
        <a:prstGeom prst="rect">
          <a:avLst/>
        </a:prstGeom>
      </xdr:spPr>
    </xdr:pic>
    <xdr:clientData/>
  </xdr:twoCellAnchor>
  <xdr:twoCellAnchor>
    <xdr:from>
      <xdr:col>0</xdr:col>
      <xdr:colOff>762000</xdr:colOff>
      <xdr:row>7</xdr:row>
      <xdr:rowOff>45720</xdr:rowOff>
    </xdr:from>
    <xdr:to>
      <xdr:col>0</xdr:col>
      <xdr:colOff>2057400</xdr:colOff>
      <xdr:row>9</xdr:row>
      <xdr:rowOff>365760</xdr:rowOff>
    </xdr:to>
    <xdr:sp macro="" textlink="">
      <xdr:nvSpPr>
        <xdr:cNvPr id="11" name="Retângulo: Cantos Arredondado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451C48-EF46-4276-932D-FF517E143297}"/>
            </a:ext>
          </a:extLst>
        </xdr:cNvPr>
        <xdr:cNvSpPr/>
      </xdr:nvSpPr>
      <xdr:spPr>
        <a:xfrm>
          <a:off x="762000" y="3870960"/>
          <a:ext cx="1295400" cy="716280"/>
        </a:xfrm>
        <a:prstGeom prst="roundRect">
          <a:avLst/>
        </a:prstGeom>
        <a:solidFill>
          <a:srgbClr val="9933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TURNOVER</a:t>
          </a:r>
          <a:r>
            <a:rPr lang="pt-BR" sz="1100" b="1" baseline="0"/>
            <a:t> </a:t>
          </a:r>
        </a:p>
        <a:p>
          <a:pPr algn="l"/>
          <a:endParaRPr lang="pt-BR" sz="1100"/>
        </a:p>
      </xdr:txBody>
    </xdr:sp>
    <xdr:clientData/>
  </xdr:twoCellAnchor>
  <xdr:twoCellAnchor>
    <xdr:from>
      <xdr:col>0</xdr:col>
      <xdr:colOff>769620</xdr:colOff>
      <xdr:row>10</xdr:row>
      <xdr:rowOff>114300</xdr:rowOff>
    </xdr:from>
    <xdr:to>
      <xdr:col>0</xdr:col>
      <xdr:colOff>2065020</xdr:colOff>
      <xdr:row>14</xdr:row>
      <xdr:rowOff>68580</xdr:rowOff>
    </xdr:to>
    <xdr:sp macro="" textlink="">
      <xdr:nvSpPr>
        <xdr:cNvPr id="12" name="Retângulo: Cantos Arredondados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D2146F-D890-4D83-A98F-C35CFC18C2F3}"/>
            </a:ext>
          </a:extLst>
        </xdr:cNvPr>
        <xdr:cNvSpPr/>
      </xdr:nvSpPr>
      <xdr:spPr>
        <a:xfrm>
          <a:off x="769620" y="4732020"/>
          <a:ext cx="1295400" cy="716280"/>
        </a:xfrm>
        <a:prstGeom prst="roundRect">
          <a:avLst/>
        </a:prstGeom>
        <a:solidFill>
          <a:srgbClr val="9933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pt-BR" sz="1100" b="1">
              <a:solidFill>
                <a:schemeClr val="lt1"/>
              </a:solidFill>
              <a:latin typeface="+mn-lt"/>
              <a:ea typeface="+mn-ea"/>
              <a:cs typeface="+mn-cs"/>
            </a:rPr>
            <a:t>TURNOVER </a:t>
          </a:r>
        </a:p>
        <a:p>
          <a:pPr marL="0" indent="0" algn="ctr"/>
          <a:r>
            <a:rPr lang="pt-BR" sz="1100" b="1">
              <a:solidFill>
                <a:schemeClr val="lt1"/>
              </a:solidFill>
              <a:latin typeface="+mn-lt"/>
              <a:ea typeface="+mn-ea"/>
              <a:cs typeface="+mn-cs"/>
            </a:rPr>
            <a:t>ATALHO</a:t>
          </a:r>
        </a:p>
      </xdr:txBody>
    </xdr:sp>
    <xdr:clientData/>
  </xdr:twoCellAnchor>
  <xdr:twoCellAnchor>
    <xdr:from>
      <xdr:col>0</xdr:col>
      <xdr:colOff>762000</xdr:colOff>
      <xdr:row>17</xdr:row>
      <xdr:rowOff>152400</xdr:rowOff>
    </xdr:from>
    <xdr:to>
      <xdr:col>0</xdr:col>
      <xdr:colOff>2057400</xdr:colOff>
      <xdr:row>21</xdr:row>
      <xdr:rowOff>106680</xdr:rowOff>
    </xdr:to>
    <xdr:sp macro="" textlink="">
      <xdr:nvSpPr>
        <xdr:cNvPr id="13" name="Retângulo: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88B097C-F0DA-4373-9AD1-C6B17C198649}"/>
            </a:ext>
          </a:extLst>
        </xdr:cNvPr>
        <xdr:cNvSpPr/>
      </xdr:nvSpPr>
      <xdr:spPr>
        <a:xfrm>
          <a:off x="762000" y="6454140"/>
          <a:ext cx="1295400" cy="716280"/>
        </a:xfrm>
        <a:prstGeom prst="roundRect">
          <a:avLst/>
        </a:prstGeom>
        <a:solidFill>
          <a:srgbClr val="9933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CÁLCULO</a:t>
          </a:r>
        </a:p>
      </xdr:txBody>
    </xdr:sp>
    <xdr:clientData/>
  </xdr:twoCellAnchor>
  <xdr:twoCellAnchor>
    <xdr:from>
      <xdr:col>0</xdr:col>
      <xdr:colOff>777240</xdr:colOff>
      <xdr:row>25</xdr:row>
      <xdr:rowOff>0</xdr:rowOff>
    </xdr:from>
    <xdr:to>
      <xdr:col>0</xdr:col>
      <xdr:colOff>2072640</xdr:colOff>
      <xdr:row>28</xdr:row>
      <xdr:rowOff>144780</xdr:rowOff>
    </xdr:to>
    <xdr:sp macro="" textlink="">
      <xdr:nvSpPr>
        <xdr:cNvPr id="15" name="Retângulo: Cantos Arredondados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E537619-A1D9-40D8-A13D-B44843532BC5}"/>
            </a:ext>
          </a:extLst>
        </xdr:cNvPr>
        <xdr:cNvSpPr/>
      </xdr:nvSpPr>
      <xdr:spPr>
        <a:xfrm>
          <a:off x="777240" y="8176260"/>
          <a:ext cx="1295400" cy="716280"/>
        </a:xfrm>
        <a:prstGeom prst="roundRect">
          <a:avLst/>
        </a:prstGeom>
        <a:solidFill>
          <a:srgbClr val="9933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RETORNO</a:t>
          </a:r>
          <a:r>
            <a:rPr lang="pt-BR" sz="1100" b="1" baseline="0"/>
            <a:t> SOBRE O INVESTIMENTO</a:t>
          </a:r>
          <a:endParaRPr lang="pt-BR" sz="1100" b="1"/>
        </a:p>
      </xdr:txBody>
    </xdr:sp>
    <xdr:clientData/>
  </xdr:twoCellAnchor>
  <xdr:twoCellAnchor editAs="oneCell">
    <xdr:from>
      <xdr:col>0</xdr:col>
      <xdr:colOff>281940</xdr:colOff>
      <xdr:row>7</xdr:row>
      <xdr:rowOff>91440</xdr:rowOff>
    </xdr:from>
    <xdr:to>
      <xdr:col>0</xdr:col>
      <xdr:colOff>633197</xdr:colOff>
      <xdr:row>9</xdr:row>
      <xdr:rowOff>99799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B11D3963-926B-4929-A6BE-97C5E8917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3916680"/>
          <a:ext cx="351257" cy="404599"/>
        </a:xfrm>
        <a:prstGeom prst="rect">
          <a:avLst/>
        </a:prstGeom>
      </xdr:spPr>
    </xdr:pic>
    <xdr:clientData/>
  </xdr:twoCellAnchor>
  <xdr:twoCellAnchor editAs="oneCell">
    <xdr:from>
      <xdr:col>0</xdr:col>
      <xdr:colOff>281940</xdr:colOff>
      <xdr:row>11</xdr:row>
      <xdr:rowOff>45720</xdr:rowOff>
    </xdr:from>
    <xdr:to>
      <xdr:col>0</xdr:col>
      <xdr:colOff>633197</xdr:colOff>
      <xdr:row>13</xdr:row>
      <xdr:rowOff>69319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6BF21570-B000-4712-B593-AA53B8442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4853940"/>
          <a:ext cx="351257" cy="40459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18</xdr:row>
      <xdr:rowOff>76200</xdr:rowOff>
    </xdr:from>
    <xdr:to>
      <xdr:col>0</xdr:col>
      <xdr:colOff>617957</xdr:colOff>
      <xdr:row>20</xdr:row>
      <xdr:rowOff>99799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D3B506A3-B9F2-45CF-8222-768C76AA4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6568440"/>
          <a:ext cx="351257" cy="404599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25</xdr:row>
      <xdr:rowOff>99060</xdr:rowOff>
    </xdr:from>
    <xdr:to>
      <xdr:col>0</xdr:col>
      <xdr:colOff>625577</xdr:colOff>
      <xdr:row>27</xdr:row>
      <xdr:rowOff>122659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42299952-382B-4E92-A38C-9160E6D9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" y="8275320"/>
          <a:ext cx="351257" cy="404599"/>
        </a:xfrm>
        <a:prstGeom prst="rect">
          <a:avLst/>
        </a:prstGeom>
      </xdr:spPr>
    </xdr:pic>
    <xdr:clientData/>
  </xdr:twoCellAnchor>
  <xdr:twoCellAnchor>
    <xdr:from>
      <xdr:col>1</xdr:col>
      <xdr:colOff>15240</xdr:colOff>
      <xdr:row>39</xdr:row>
      <xdr:rowOff>68580</xdr:rowOff>
    </xdr:from>
    <xdr:to>
      <xdr:col>1</xdr:col>
      <xdr:colOff>4709159</xdr:colOff>
      <xdr:row>44</xdr:row>
      <xdr:rowOff>106045</xdr:rowOff>
    </xdr:to>
    <xdr:sp macro="" textlink="">
      <xdr:nvSpPr>
        <xdr:cNvPr id="20" name="TextBox 4">
          <a:extLst>
            <a:ext uri="{FF2B5EF4-FFF2-40B4-BE49-F238E27FC236}">
              <a16:creationId xmlns:a16="http://schemas.microsoft.com/office/drawing/2014/main" id="{5CFE0836-DF9C-4FE3-9A2E-E49FB1952171}"/>
            </a:ext>
          </a:extLst>
        </xdr:cNvPr>
        <xdr:cNvSpPr txBox="1"/>
      </xdr:nvSpPr>
      <xdr:spPr>
        <a:xfrm>
          <a:off x="2636520" y="10988040"/>
          <a:ext cx="4693919" cy="9899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t-BR" sz="800" b="1" u="sng">
              <a:solidFill>
                <a:schemeClr val="dk1"/>
              </a:solidFill>
              <a:latin typeface="+mn-lt"/>
              <a:ea typeface="+mn-ea"/>
              <a:cs typeface="+mn-cs"/>
            </a:rPr>
            <a:t>Cálculo do Turnover:</a:t>
          </a:r>
          <a:r>
            <a:rPr lang="pt-BR" sz="800" b="0" u="none">
              <a:solidFill>
                <a:schemeClr val="dk1"/>
              </a:solidFill>
              <a:latin typeface="+mn-lt"/>
              <a:ea typeface="+mn-ea"/>
              <a:cs typeface="+mn-cs"/>
            </a:rPr>
            <a:t> Para empresas que querem medir a eficiência na retenção de talentos, utilizar a fórmula de turnover que leva em consideração os demitidos. A</a:t>
          </a:r>
          <a:r>
            <a:rPr lang="pt-BR" sz="800" b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fórmula segue:</a:t>
          </a:r>
        </a:p>
        <a:p>
          <a:pPr marL="0" indent="0"/>
          <a:endParaRPr lang="pt-BR" sz="800" b="0" u="non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pt-BR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Número total de demitidos</a:t>
          </a:r>
        </a:p>
        <a:p>
          <a:pPr algn="ctr"/>
          <a:r>
            <a:rPr lang="pt-BR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r>
            <a:rPr lang="pt-BR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 100</a:t>
          </a:r>
          <a:endParaRPr lang="pt-BR" sz="800" b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8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Número total de colaboradores</a:t>
          </a:r>
        </a:p>
        <a:p>
          <a:pPr marL="0" indent="0"/>
          <a:endParaRPr lang="en-US" sz="1000" b="0" u="none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631253</xdr:colOff>
      <xdr:row>1</xdr:row>
      <xdr:rowOff>38371</xdr:rowOff>
    </xdr:from>
    <xdr:to>
      <xdr:col>5</xdr:col>
      <xdr:colOff>192849</xdr:colOff>
      <xdr:row>3</xdr:row>
      <xdr:rowOff>30210</xdr:rowOff>
    </xdr:to>
    <xdr:sp macro="" textlink="">
      <xdr:nvSpPr>
        <xdr:cNvPr id="4" name="Botão Avançar" descr="Botão Próxima etapa, com hiperlink para a próxima planilha">
          <a:hlinkClick xmlns:r="http://schemas.openxmlformats.org/officeDocument/2006/relationships" r:id="rId1" tooltip="Selecione para ir para a próxima etapa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441253" y="221251"/>
          <a:ext cx="1237996" cy="357599"/>
        </a:xfrm>
        <a:prstGeom prst="rightArrowCallout">
          <a:avLst>
            <a:gd name="adj1" fmla="val 32829"/>
            <a:gd name="adj2" fmla="val 31524"/>
            <a:gd name="adj3" fmla="val 25000"/>
            <a:gd name="adj4" fmla="val 86357"/>
          </a:avLst>
        </a:prstGeom>
        <a:ln>
          <a:solidFill>
            <a:srgbClr val="0B744D"/>
          </a:solidFill>
          <a:miter lim="800000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pt-br" sz="1200">
              <a:solidFill>
                <a:srgbClr val="0B744D"/>
              </a:solidFill>
              <a:latin typeface="Segoe UI" pitchFamily="34" charset="0"/>
              <a:ea typeface="Segoe UI" pitchFamily="34" charset="0"/>
              <a:cs typeface="Segoe UI" pitchFamily="34" charset="0"/>
            </a:rPr>
            <a:t>Avançar</a:t>
          </a:r>
        </a:p>
      </xdr:txBody>
    </xdr:sp>
    <xdr:clientData fPrintsWithSheet="0"/>
  </xdr:twoCellAnchor>
  <xdr:twoCellAnchor editAs="absolute">
    <xdr:from>
      <xdr:col>2</xdr:col>
      <xdr:colOff>46799</xdr:colOff>
      <xdr:row>1</xdr:row>
      <xdr:rowOff>30750</xdr:rowOff>
    </xdr:from>
    <xdr:to>
      <xdr:col>3</xdr:col>
      <xdr:colOff>456882</xdr:colOff>
      <xdr:row>3</xdr:row>
      <xdr:rowOff>21390</xdr:rowOff>
    </xdr:to>
    <xdr:sp macro="" textlink="">
      <xdr:nvSpPr>
        <xdr:cNvPr id="5" name="Botão Anterior" descr="Botão Etapa anterior, com hiperlink para a planilha anterior">
          <a:hlinkClick xmlns:r="http://schemas.openxmlformats.org/officeDocument/2006/relationships" r:id="rId2" tooltip="Selecione para ir para a etapa anterior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flipH="1">
          <a:off x="3026219" y="213630"/>
          <a:ext cx="1240663" cy="356400"/>
        </a:xfrm>
        <a:prstGeom prst="rightArrowCallout">
          <a:avLst>
            <a:gd name="adj1" fmla="val 32829"/>
            <a:gd name="adj2" fmla="val 31524"/>
            <a:gd name="adj3" fmla="val 25000"/>
            <a:gd name="adj4" fmla="val 86357"/>
          </a:avLst>
        </a:prstGeom>
        <a:ln>
          <a:solidFill>
            <a:srgbClr val="0B744D"/>
          </a:solidFill>
          <a:miter lim="800000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pt-br" sz="1200">
              <a:solidFill>
                <a:srgbClr val="0B744D"/>
              </a:solidFill>
              <a:latin typeface="Segoe UI" pitchFamily="34" charset="0"/>
              <a:ea typeface="Segoe UI" pitchFamily="34" charset="0"/>
              <a:cs typeface="Segoe UI" pitchFamily="34" charset="0"/>
            </a:rPr>
            <a:t>Anterior</a:t>
          </a:r>
        </a:p>
      </xdr:txBody>
    </xdr:sp>
    <xdr:clientData fPrintsWithSheet="0"/>
  </xdr:twoCellAnchor>
  <xdr:twoCellAnchor>
    <xdr:from>
      <xdr:col>1</xdr:col>
      <xdr:colOff>2026920</xdr:colOff>
      <xdr:row>29</xdr:row>
      <xdr:rowOff>22860</xdr:rowOff>
    </xdr:from>
    <xdr:to>
      <xdr:col>13</xdr:col>
      <xdr:colOff>472440</xdr:colOff>
      <xdr:row>49</xdr:row>
      <xdr:rowOff>144780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C6D8C160-39FB-4288-8644-E37A2F3EA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52070</xdr:colOff>
      <xdr:row>11</xdr:row>
      <xdr:rowOff>34925</xdr:rowOff>
    </xdr:from>
    <xdr:to>
      <xdr:col>13</xdr:col>
      <xdr:colOff>571525</xdr:colOff>
      <xdr:row>15</xdr:row>
      <xdr:rowOff>11430</xdr:rowOff>
    </xdr:to>
    <xdr:sp macro="" textlink="">
      <xdr:nvSpPr>
        <xdr:cNvPr id="15" name="TextBox 4">
          <a:extLst>
            <a:ext uri="{FF2B5EF4-FFF2-40B4-BE49-F238E27FC236}">
              <a16:creationId xmlns:a16="http://schemas.microsoft.com/office/drawing/2014/main" id="{D1D7EFF2-A5F9-478D-84E2-07A2ED7166A8}"/>
            </a:ext>
          </a:extLst>
        </xdr:cNvPr>
        <xdr:cNvSpPr txBox="1"/>
      </xdr:nvSpPr>
      <xdr:spPr>
        <a:xfrm>
          <a:off x="52070" y="2214245"/>
          <a:ext cx="12711455" cy="768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/>
            <a:t>Como utilizar</a:t>
          </a:r>
          <a:r>
            <a:rPr lang="en-US" sz="1000" b="1" u="sng" baseline="0"/>
            <a:t>:</a:t>
          </a:r>
        </a:p>
        <a:p>
          <a:r>
            <a:rPr lang="en-US" sz="1000" baseline="0"/>
            <a:t>Apague e preencha com os dados da sua empresa todas as células destacadas em </a:t>
          </a:r>
          <a:r>
            <a:rPr lang="en-US" sz="1000" b="1" baseline="0">
              <a:solidFill>
                <a:schemeClr val="accent1"/>
              </a:solidFill>
            </a:rPr>
            <a:t>AZUL</a:t>
          </a:r>
          <a:r>
            <a:rPr lang="en-US" sz="1000" baseline="0"/>
            <a:t>.</a:t>
          </a:r>
        </a:p>
        <a:p>
          <a:r>
            <a:rPr lang="en-US" sz="1000" baseline="0"/>
            <a:t>Use </a:t>
          </a:r>
          <a:r>
            <a:rPr lang="en-US" sz="1000" b="1" baseline="0">
              <a:solidFill>
                <a:schemeClr val="accent6"/>
              </a:solidFill>
            </a:rPr>
            <a:t>a linha laranja tracejada </a:t>
          </a:r>
          <a:r>
            <a:rPr lang="en-US" sz="1000" baseline="0"/>
            <a:t>no gráfico para verificar a tendência do turnover na sua empresa. Se a linha estiver crescendo, pode ser um sinal ruim.</a:t>
          </a:r>
          <a:endParaRPr lang="en-US" sz="1000"/>
        </a:p>
      </xdr:txBody>
    </xdr:sp>
    <xdr:clientData/>
  </xdr:twoCellAnchor>
  <xdr:twoCellAnchor editAs="oneCell">
    <xdr:from>
      <xdr:col>1</xdr:col>
      <xdr:colOff>441960</xdr:colOff>
      <xdr:row>1</xdr:row>
      <xdr:rowOff>106680</xdr:rowOff>
    </xdr:from>
    <xdr:to>
      <xdr:col>1</xdr:col>
      <xdr:colOff>2657927</xdr:colOff>
      <xdr:row>8</xdr:row>
      <xdr:rowOff>3897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4B5F045C-FD6E-4D0F-BF22-99FAF0C82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980" y="289560"/>
          <a:ext cx="2215967" cy="1177377"/>
        </a:xfrm>
        <a:prstGeom prst="rect">
          <a:avLst/>
        </a:prstGeom>
      </xdr:spPr>
    </xdr:pic>
    <xdr:clientData/>
  </xdr:twoCellAnchor>
  <xdr:twoCellAnchor>
    <xdr:from>
      <xdr:col>1</xdr:col>
      <xdr:colOff>440690</xdr:colOff>
      <xdr:row>15</xdr:row>
      <xdr:rowOff>126365</xdr:rowOff>
    </xdr:from>
    <xdr:to>
      <xdr:col>1</xdr:col>
      <xdr:colOff>2353310</xdr:colOff>
      <xdr:row>17</xdr:row>
      <xdr:rowOff>194945</xdr:rowOff>
    </xdr:to>
    <xdr:sp macro="" textlink="">
      <xdr:nvSpPr>
        <xdr:cNvPr id="19" name="Retângulo: Cantos Arredondados 18">
          <a:extLst>
            <a:ext uri="{FF2B5EF4-FFF2-40B4-BE49-F238E27FC236}">
              <a16:creationId xmlns:a16="http://schemas.microsoft.com/office/drawing/2014/main" id="{BBA6E5EF-925F-4462-B016-334115ABD6F7}"/>
            </a:ext>
          </a:extLst>
        </xdr:cNvPr>
        <xdr:cNvSpPr/>
      </xdr:nvSpPr>
      <xdr:spPr>
        <a:xfrm>
          <a:off x="600710" y="2869565"/>
          <a:ext cx="1912620" cy="518160"/>
        </a:xfrm>
        <a:prstGeom prst="roundRect">
          <a:avLst/>
        </a:prstGeom>
        <a:gradFill>
          <a:gsLst>
            <a:gs pos="0">
              <a:srgbClr val="7030A0"/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100"/>
            <a:t>Preencha Aqui</a:t>
          </a:r>
        </a:p>
      </xdr:txBody>
    </xdr:sp>
    <xdr:clientData/>
  </xdr:twoCellAnchor>
  <xdr:twoCellAnchor>
    <xdr:from>
      <xdr:col>1</xdr:col>
      <xdr:colOff>2353310</xdr:colOff>
      <xdr:row>16</xdr:row>
      <xdr:rowOff>202565</xdr:rowOff>
    </xdr:from>
    <xdr:to>
      <xdr:col>2</xdr:col>
      <xdr:colOff>38100</xdr:colOff>
      <xdr:row>19</xdr:row>
      <xdr:rowOff>91440</xdr:rowOff>
    </xdr:to>
    <xdr:cxnSp macro="">
      <xdr:nvCxnSpPr>
        <xdr:cNvPr id="22" name="Conector: Curvo 21">
          <a:extLst>
            <a:ext uri="{FF2B5EF4-FFF2-40B4-BE49-F238E27FC236}">
              <a16:creationId xmlns:a16="http://schemas.microsoft.com/office/drawing/2014/main" id="{1684BA97-47BE-4887-BBE0-CD5A7DCA3376}"/>
            </a:ext>
          </a:extLst>
        </xdr:cNvPr>
        <xdr:cNvCxnSpPr>
          <a:stCxn id="19" idx="3"/>
        </xdr:cNvCxnSpPr>
      </xdr:nvCxnSpPr>
      <xdr:spPr>
        <a:xfrm>
          <a:off x="2513330" y="3128645"/>
          <a:ext cx="504190" cy="551815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51</xdr:row>
      <xdr:rowOff>60960</xdr:rowOff>
    </xdr:from>
    <xdr:to>
      <xdr:col>13</xdr:col>
      <xdr:colOff>519455</xdr:colOff>
      <xdr:row>55</xdr:row>
      <xdr:rowOff>7620</xdr:rowOff>
    </xdr:to>
    <xdr:sp macro="" textlink="">
      <xdr:nvSpPr>
        <xdr:cNvPr id="23" name="TextBox 4">
          <a:extLst>
            <a:ext uri="{FF2B5EF4-FFF2-40B4-BE49-F238E27FC236}">
              <a16:creationId xmlns:a16="http://schemas.microsoft.com/office/drawing/2014/main" id="{8B4E78A3-B5EA-4B61-9621-DC87FC87DD19}"/>
            </a:ext>
          </a:extLst>
        </xdr:cNvPr>
        <xdr:cNvSpPr txBox="1"/>
      </xdr:nvSpPr>
      <xdr:spPr>
        <a:xfrm>
          <a:off x="0" y="9639300"/>
          <a:ext cx="12711455" cy="6781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/>
            <a:t>Como utilizar</a:t>
          </a:r>
          <a:r>
            <a:rPr lang="en-US" sz="1000" b="1" u="sng" baseline="0"/>
            <a:t>:</a:t>
          </a:r>
        </a:p>
        <a:p>
          <a:r>
            <a:rPr lang="en-US" sz="1000" baseline="0"/>
            <a:t>Caso você não tenha os dados acima para preencher não tem problema! Vamos te ajudar, com dados das empresas brasileiras.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Preencha com os dados da sua empresa todas a célula destacada em </a:t>
          </a:r>
          <a:r>
            <a:rPr lang="en-US" sz="1000" b="1" baseline="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AZUL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 sz="1000">
            <a:effectLst/>
          </a:endParaRPr>
        </a:p>
        <a:p>
          <a:endParaRPr lang="en-US" sz="10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média do Turnover no País é de 20%, então preencha somente os dados abaixo (fonte: CAGED)</a:t>
          </a:r>
          <a:endParaRPr lang="pt-BR" sz="1000">
            <a:effectLst/>
          </a:endParaRPr>
        </a:p>
        <a:p>
          <a:endParaRPr lang="en-US" sz="1000"/>
        </a:p>
      </xdr:txBody>
    </xdr:sp>
    <xdr:clientData/>
  </xdr:twoCellAnchor>
  <xdr:twoCellAnchor>
    <xdr:from>
      <xdr:col>1</xdr:col>
      <xdr:colOff>0</xdr:colOff>
      <xdr:row>57</xdr:row>
      <xdr:rowOff>0</xdr:rowOff>
    </xdr:from>
    <xdr:to>
      <xdr:col>1</xdr:col>
      <xdr:colOff>1912620</xdr:colOff>
      <xdr:row>59</xdr:row>
      <xdr:rowOff>152400</xdr:rowOff>
    </xdr:to>
    <xdr:sp macro="" textlink="">
      <xdr:nvSpPr>
        <xdr:cNvPr id="24" name="Retângulo: Cantos Arredondados 23">
          <a:extLst>
            <a:ext uri="{FF2B5EF4-FFF2-40B4-BE49-F238E27FC236}">
              <a16:creationId xmlns:a16="http://schemas.microsoft.com/office/drawing/2014/main" id="{CAB523B6-C7F0-4E4F-B7A7-887831521221}"/>
            </a:ext>
          </a:extLst>
        </xdr:cNvPr>
        <xdr:cNvSpPr/>
      </xdr:nvSpPr>
      <xdr:spPr>
        <a:xfrm>
          <a:off x="160020" y="11209020"/>
          <a:ext cx="1912620" cy="518160"/>
        </a:xfrm>
        <a:prstGeom prst="roundRect">
          <a:avLst/>
        </a:prstGeom>
        <a:gradFill>
          <a:gsLst>
            <a:gs pos="0">
              <a:srgbClr val="7030A0"/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100"/>
            <a:t>"Atalho" Preencha Aqui</a:t>
          </a:r>
        </a:p>
      </xdr:txBody>
    </xdr:sp>
    <xdr:clientData/>
  </xdr:twoCellAnchor>
  <xdr:twoCellAnchor>
    <xdr:from>
      <xdr:col>1</xdr:col>
      <xdr:colOff>1927860</xdr:colOff>
      <xdr:row>58</xdr:row>
      <xdr:rowOff>38100</xdr:rowOff>
    </xdr:from>
    <xdr:to>
      <xdr:col>1</xdr:col>
      <xdr:colOff>2432050</xdr:colOff>
      <xdr:row>61</xdr:row>
      <xdr:rowOff>41275</xdr:rowOff>
    </xdr:to>
    <xdr:cxnSp macro="">
      <xdr:nvCxnSpPr>
        <xdr:cNvPr id="25" name="Conector: Curvo 24">
          <a:extLst>
            <a:ext uri="{FF2B5EF4-FFF2-40B4-BE49-F238E27FC236}">
              <a16:creationId xmlns:a16="http://schemas.microsoft.com/office/drawing/2014/main" id="{E8A9ED08-AF62-4E0F-9D11-CEB525B3597E}"/>
            </a:ext>
          </a:extLst>
        </xdr:cNvPr>
        <xdr:cNvCxnSpPr/>
      </xdr:nvCxnSpPr>
      <xdr:spPr>
        <a:xfrm>
          <a:off x="2087880" y="11430000"/>
          <a:ext cx="504190" cy="551815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379730</xdr:colOff>
      <xdr:row>15</xdr:row>
      <xdr:rowOff>141605</xdr:rowOff>
    </xdr:from>
    <xdr:to>
      <xdr:col>9</xdr:col>
      <xdr:colOff>335280</xdr:colOff>
      <xdr:row>18</xdr:row>
      <xdr:rowOff>12065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ADC5656E-A7F8-4416-9082-B18D3D981D4E}"/>
            </a:ext>
          </a:extLst>
        </xdr:cNvPr>
        <xdr:cNvSpPr/>
      </xdr:nvSpPr>
      <xdr:spPr>
        <a:xfrm>
          <a:off x="6704330" y="2884805"/>
          <a:ext cx="2470150" cy="518160"/>
        </a:xfrm>
        <a:prstGeom prst="roundRect">
          <a:avLst/>
        </a:prstGeom>
        <a:gradFill>
          <a:gsLst>
            <a:gs pos="0">
              <a:srgbClr val="7030A0"/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100"/>
            <a:t>Preencha Aqui</a:t>
          </a:r>
        </a:p>
        <a:p>
          <a:pPr algn="ctr"/>
          <a:r>
            <a:rPr lang="pt-BR" sz="1100"/>
            <a:t>A quantidade de colaboradores hoje na sua empresa</a:t>
          </a:r>
        </a:p>
      </xdr:txBody>
    </xdr:sp>
    <xdr:clientData/>
  </xdr:twoCellAnchor>
  <xdr:twoCellAnchor>
    <xdr:from>
      <xdr:col>5</xdr:col>
      <xdr:colOff>251460</xdr:colOff>
      <xdr:row>16</xdr:row>
      <xdr:rowOff>217804</xdr:rowOff>
    </xdr:from>
    <xdr:to>
      <xdr:col>6</xdr:col>
      <xdr:colOff>379730</xdr:colOff>
      <xdr:row>17</xdr:row>
      <xdr:rowOff>129535</xdr:rowOff>
    </xdr:to>
    <xdr:cxnSp macro="">
      <xdr:nvCxnSpPr>
        <xdr:cNvPr id="9" name="Conector: Curvo 8">
          <a:extLst>
            <a:ext uri="{FF2B5EF4-FFF2-40B4-BE49-F238E27FC236}">
              <a16:creationId xmlns:a16="http://schemas.microsoft.com/office/drawing/2014/main" id="{62999C2B-2BE9-47F7-8F8F-2C1D1304B143}"/>
            </a:ext>
          </a:extLst>
        </xdr:cNvPr>
        <xdr:cNvCxnSpPr>
          <a:stCxn id="17" idx="1"/>
        </xdr:cNvCxnSpPr>
      </xdr:nvCxnSpPr>
      <xdr:spPr>
        <a:xfrm rot="10800000" flipV="1">
          <a:off x="5737860" y="3143884"/>
          <a:ext cx="966470" cy="178431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1831911</xdr:colOff>
      <xdr:row>1</xdr:row>
      <xdr:rowOff>0</xdr:rowOff>
    </xdr:from>
    <xdr:to>
      <xdr:col>7</xdr:col>
      <xdr:colOff>1224724</xdr:colOff>
      <xdr:row>3</xdr:row>
      <xdr:rowOff>159750</xdr:rowOff>
    </xdr:to>
    <xdr:sp macro="" textlink="">
      <xdr:nvSpPr>
        <xdr:cNvPr id="4" name="Botão Avançar" descr="Botão Próxima etapa, com hiperlink para a próxima planilha">
          <a:hlinkClick xmlns:r="http://schemas.openxmlformats.org/officeDocument/2006/relationships" r:id="rId1" tooltip="Selecione para ir para a próxima etapa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516931" y="183151"/>
          <a:ext cx="1236853" cy="357599"/>
        </a:xfrm>
        <a:prstGeom prst="rightArrowCallout">
          <a:avLst>
            <a:gd name="adj1" fmla="val 32829"/>
            <a:gd name="adj2" fmla="val 31524"/>
            <a:gd name="adj3" fmla="val 25000"/>
            <a:gd name="adj4" fmla="val 86357"/>
          </a:avLst>
        </a:prstGeom>
        <a:ln>
          <a:solidFill>
            <a:srgbClr val="0B744D"/>
          </a:solidFill>
          <a:miter lim="800000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pt-br" sz="1200">
              <a:solidFill>
                <a:srgbClr val="0B744D"/>
              </a:solidFill>
              <a:latin typeface="Segoe UI" pitchFamily="34" charset="0"/>
              <a:ea typeface="Segoe UI" pitchFamily="34" charset="0"/>
              <a:cs typeface="Segoe UI" pitchFamily="34" charset="0"/>
            </a:rPr>
            <a:t>Avançar</a:t>
          </a:r>
        </a:p>
      </xdr:txBody>
    </xdr:sp>
    <xdr:clientData fPrintsWithSheet="0"/>
  </xdr:twoCellAnchor>
  <xdr:twoCellAnchor editAs="absolute">
    <xdr:from>
      <xdr:col>6</xdr:col>
      <xdr:colOff>444309</xdr:colOff>
      <xdr:row>1</xdr:row>
      <xdr:rowOff>0</xdr:rowOff>
    </xdr:from>
    <xdr:to>
      <xdr:col>6</xdr:col>
      <xdr:colOff>1684972</xdr:colOff>
      <xdr:row>3</xdr:row>
      <xdr:rowOff>159750</xdr:rowOff>
    </xdr:to>
    <xdr:sp macro="" textlink="">
      <xdr:nvSpPr>
        <xdr:cNvPr id="5" name="Botão Anterior" descr="Botão Etapa anterior, com hiperlink para a planilha anterior">
          <a:hlinkClick xmlns:r="http://schemas.openxmlformats.org/officeDocument/2006/relationships" r:id="rId2" tooltip="Selecione para ir para a etapa anterior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flipH="1">
          <a:off x="10129329" y="183151"/>
          <a:ext cx="1240663" cy="357599"/>
        </a:xfrm>
        <a:prstGeom prst="rightArrowCallout">
          <a:avLst>
            <a:gd name="adj1" fmla="val 32829"/>
            <a:gd name="adj2" fmla="val 31524"/>
            <a:gd name="adj3" fmla="val 25000"/>
            <a:gd name="adj4" fmla="val 86357"/>
          </a:avLst>
        </a:prstGeom>
        <a:ln>
          <a:solidFill>
            <a:srgbClr val="0B744D"/>
          </a:solidFill>
          <a:miter lim="800000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pt-br" sz="1200">
              <a:solidFill>
                <a:srgbClr val="0B744D"/>
              </a:solidFill>
              <a:latin typeface="Segoe UI" pitchFamily="34" charset="0"/>
              <a:ea typeface="Segoe UI" pitchFamily="34" charset="0"/>
              <a:cs typeface="Segoe UI" pitchFamily="34" charset="0"/>
            </a:rPr>
            <a:t>Anterior</a:t>
          </a:r>
        </a:p>
      </xdr:txBody>
    </xdr:sp>
    <xdr:clientData fPrintsWithSheet="0"/>
  </xdr:twoCellAnchor>
  <xdr:twoCellAnchor>
    <xdr:from>
      <xdr:col>1</xdr:col>
      <xdr:colOff>495300</xdr:colOff>
      <xdr:row>10</xdr:row>
      <xdr:rowOff>68580</xdr:rowOff>
    </xdr:from>
    <xdr:to>
      <xdr:col>1</xdr:col>
      <xdr:colOff>2407920</xdr:colOff>
      <xdr:row>12</xdr:row>
      <xdr:rowOff>121920</xdr:rowOff>
    </xdr:to>
    <xdr:sp macro="" textlink="">
      <xdr:nvSpPr>
        <xdr:cNvPr id="15" name="Retângulo: Cantos Arredondados 14">
          <a:extLst>
            <a:ext uri="{FF2B5EF4-FFF2-40B4-BE49-F238E27FC236}">
              <a16:creationId xmlns:a16="http://schemas.microsoft.com/office/drawing/2014/main" id="{7D0B92BC-5014-45CF-812C-DDED9CF89CCF}"/>
            </a:ext>
          </a:extLst>
        </xdr:cNvPr>
        <xdr:cNvSpPr/>
      </xdr:nvSpPr>
      <xdr:spPr>
        <a:xfrm>
          <a:off x="655320" y="2575560"/>
          <a:ext cx="1912620" cy="518160"/>
        </a:xfrm>
        <a:prstGeom prst="roundRect">
          <a:avLst/>
        </a:prstGeom>
        <a:gradFill>
          <a:gsLst>
            <a:gs pos="0">
              <a:srgbClr val="7030A0"/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100"/>
            <a:t>Talentos</a:t>
          </a:r>
          <a:r>
            <a:rPr lang="pt-BR" sz="1100" baseline="0"/>
            <a:t> perdidos</a:t>
          </a:r>
          <a:endParaRPr lang="pt-BR" sz="1100"/>
        </a:p>
      </xdr:txBody>
    </xdr:sp>
    <xdr:clientData/>
  </xdr:twoCellAnchor>
  <xdr:twoCellAnchor>
    <xdr:from>
      <xdr:col>3</xdr:col>
      <xdr:colOff>403860</xdr:colOff>
      <xdr:row>14</xdr:row>
      <xdr:rowOff>53340</xdr:rowOff>
    </xdr:from>
    <xdr:to>
      <xdr:col>4</xdr:col>
      <xdr:colOff>1264920</xdr:colOff>
      <xdr:row>21</xdr:row>
      <xdr:rowOff>106680</xdr:rowOff>
    </xdr:to>
    <xdr:sp macro="" textlink="">
      <xdr:nvSpPr>
        <xdr:cNvPr id="21" name="Seta: para Baixo 20">
          <a:extLst>
            <a:ext uri="{FF2B5EF4-FFF2-40B4-BE49-F238E27FC236}">
              <a16:creationId xmlns:a16="http://schemas.microsoft.com/office/drawing/2014/main" id="{5D1F3739-3C22-4BB8-AC60-C6733C6F67F0}"/>
            </a:ext>
          </a:extLst>
        </xdr:cNvPr>
        <xdr:cNvSpPr/>
      </xdr:nvSpPr>
      <xdr:spPr>
        <a:xfrm>
          <a:off x="5684520" y="3482340"/>
          <a:ext cx="1714500" cy="1394460"/>
        </a:xfrm>
        <a:prstGeom prst="downArrow">
          <a:avLst/>
        </a:prstGeom>
        <a:noFill/>
        <a:ln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335280</xdr:colOff>
      <xdr:row>25</xdr:row>
      <xdr:rowOff>152400</xdr:rowOff>
    </xdr:from>
    <xdr:to>
      <xdr:col>4</xdr:col>
      <xdr:colOff>1196340</xdr:colOff>
      <xdr:row>33</xdr:row>
      <xdr:rowOff>22860</xdr:rowOff>
    </xdr:to>
    <xdr:sp macro="" textlink="">
      <xdr:nvSpPr>
        <xdr:cNvPr id="24" name="Seta: para Baixo 23">
          <a:extLst>
            <a:ext uri="{FF2B5EF4-FFF2-40B4-BE49-F238E27FC236}">
              <a16:creationId xmlns:a16="http://schemas.microsoft.com/office/drawing/2014/main" id="{DB96B408-B6BE-413C-94D0-1637D3D6FD31}"/>
            </a:ext>
          </a:extLst>
        </xdr:cNvPr>
        <xdr:cNvSpPr/>
      </xdr:nvSpPr>
      <xdr:spPr>
        <a:xfrm>
          <a:off x="5615940" y="3787140"/>
          <a:ext cx="1714500" cy="1394460"/>
        </a:xfrm>
        <a:prstGeom prst="downArrow">
          <a:avLst/>
        </a:prstGeom>
        <a:noFill/>
        <a:ln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381000</xdr:colOff>
      <xdr:row>38</xdr:row>
      <xdr:rowOff>30480</xdr:rowOff>
    </xdr:from>
    <xdr:to>
      <xdr:col>4</xdr:col>
      <xdr:colOff>1242060</xdr:colOff>
      <xdr:row>45</xdr:row>
      <xdr:rowOff>83820</xdr:rowOff>
    </xdr:to>
    <xdr:sp macro="" textlink="">
      <xdr:nvSpPr>
        <xdr:cNvPr id="26" name="Seta: para Baixo 25">
          <a:extLst>
            <a:ext uri="{FF2B5EF4-FFF2-40B4-BE49-F238E27FC236}">
              <a16:creationId xmlns:a16="http://schemas.microsoft.com/office/drawing/2014/main" id="{7053F5AF-5654-4CDC-B8E3-CCA9C89DA27E}"/>
            </a:ext>
          </a:extLst>
        </xdr:cNvPr>
        <xdr:cNvSpPr/>
      </xdr:nvSpPr>
      <xdr:spPr>
        <a:xfrm>
          <a:off x="5661660" y="8084820"/>
          <a:ext cx="1714500" cy="1394460"/>
        </a:xfrm>
        <a:prstGeom prst="downArrow">
          <a:avLst/>
        </a:prstGeom>
        <a:noFill/>
        <a:ln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434340</xdr:colOff>
      <xdr:row>50</xdr:row>
      <xdr:rowOff>129540</xdr:rowOff>
    </xdr:from>
    <xdr:to>
      <xdr:col>4</xdr:col>
      <xdr:colOff>1295400</xdr:colOff>
      <xdr:row>58</xdr:row>
      <xdr:rowOff>0</xdr:rowOff>
    </xdr:to>
    <xdr:sp macro="" textlink="">
      <xdr:nvSpPr>
        <xdr:cNvPr id="32" name="Seta: para Baixo 31">
          <a:extLst>
            <a:ext uri="{FF2B5EF4-FFF2-40B4-BE49-F238E27FC236}">
              <a16:creationId xmlns:a16="http://schemas.microsoft.com/office/drawing/2014/main" id="{3DB621DE-113F-40CB-992C-41DC720F5525}"/>
            </a:ext>
          </a:extLst>
        </xdr:cNvPr>
        <xdr:cNvSpPr/>
      </xdr:nvSpPr>
      <xdr:spPr>
        <a:xfrm>
          <a:off x="5715000" y="9845040"/>
          <a:ext cx="1714500" cy="1394460"/>
        </a:xfrm>
        <a:prstGeom prst="downArrow">
          <a:avLst/>
        </a:prstGeom>
        <a:noFill/>
        <a:ln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457200</xdr:colOff>
      <xdr:row>0</xdr:row>
      <xdr:rowOff>175260</xdr:rowOff>
    </xdr:from>
    <xdr:to>
      <xdr:col>1</xdr:col>
      <xdr:colOff>2673167</xdr:colOff>
      <xdr:row>8</xdr:row>
      <xdr:rowOff>26757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F64BD455-67CB-48F3-8FA1-057BF6C7C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7220" y="175260"/>
          <a:ext cx="2215967" cy="11773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312420</xdr:colOff>
      <xdr:row>27</xdr:row>
      <xdr:rowOff>99060</xdr:rowOff>
    </xdr:from>
    <xdr:to>
      <xdr:col>6</xdr:col>
      <xdr:colOff>335280</xdr:colOff>
      <xdr:row>35</xdr:row>
      <xdr:rowOff>167640</xdr:rowOff>
    </xdr:to>
    <xdr:sp macro="" textlink="">
      <xdr:nvSpPr>
        <xdr:cNvPr id="5" name="Seta: para Baixo 4">
          <a:extLst>
            <a:ext uri="{FF2B5EF4-FFF2-40B4-BE49-F238E27FC236}">
              <a16:creationId xmlns:a16="http://schemas.microsoft.com/office/drawing/2014/main" id="{EF8AAC9F-B734-4B99-9F83-00D6E160E70D}"/>
            </a:ext>
          </a:extLst>
        </xdr:cNvPr>
        <xdr:cNvSpPr/>
      </xdr:nvSpPr>
      <xdr:spPr>
        <a:xfrm>
          <a:off x="3710940" y="5821680"/>
          <a:ext cx="1615440" cy="1592580"/>
        </a:xfrm>
        <a:prstGeom prst="downArrow">
          <a:avLst/>
        </a:prstGeom>
        <a:solidFill>
          <a:srgbClr val="9933FF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rgbClr val="5E31A1"/>
            </a:solidFill>
          </a:endParaRPr>
        </a:p>
      </xdr:txBody>
    </xdr:sp>
    <xdr:clientData/>
  </xdr:twoCellAnchor>
  <xdr:twoCellAnchor editAs="oneCell">
    <xdr:from>
      <xdr:col>10</xdr:col>
      <xdr:colOff>396240</xdr:colOff>
      <xdr:row>3</xdr:row>
      <xdr:rowOff>182880</xdr:rowOff>
    </xdr:from>
    <xdr:to>
      <xdr:col>13</xdr:col>
      <xdr:colOff>97607</xdr:colOff>
      <xdr:row>7</xdr:row>
      <xdr:rowOff>567777</xdr:rowOff>
    </xdr:to>
    <xdr:pic>
      <xdr:nvPicPr>
        <xdr:cNvPr id="10" name="Imagem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9E4115-3DDF-4555-B80D-8D1A86418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4560" y="731520"/>
          <a:ext cx="2215967" cy="1177377"/>
        </a:xfrm>
        <a:prstGeom prst="rect">
          <a:avLst/>
        </a:prstGeom>
      </xdr:spPr>
    </xdr:pic>
    <xdr:clientData/>
  </xdr:twoCellAnchor>
  <xdr:twoCellAnchor>
    <xdr:from>
      <xdr:col>1</xdr:col>
      <xdr:colOff>1181100</xdr:colOff>
      <xdr:row>17</xdr:row>
      <xdr:rowOff>152400</xdr:rowOff>
    </xdr:from>
    <xdr:to>
      <xdr:col>1</xdr:col>
      <xdr:colOff>2293620</xdr:colOff>
      <xdr:row>22</xdr:row>
      <xdr:rowOff>30480</xdr:rowOff>
    </xdr:to>
    <xdr:sp macro="" textlink="">
      <xdr:nvSpPr>
        <xdr:cNvPr id="11" name="Seta: para Baixo 10">
          <a:extLst>
            <a:ext uri="{FF2B5EF4-FFF2-40B4-BE49-F238E27FC236}">
              <a16:creationId xmlns:a16="http://schemas.microsoft.com/office/drawing/2014/main" id="{1B787EFD-02A6-4260-AB82-6EA274D4DB27}"/>
            </a:ext>
          </a:extLst>
        </xdr:cNvPr>
        <xdr:cNvSpPr/>
      </xdr:nvSpPr>
      <xdr:spPr>
        <a:xfrm>
          <a:off x="1341120" y="3916680"/>
          <a:ext cx="1112520" cy="868680"/>
        </a:xfrm>
        <a:prstGeom prst="downArrow">
          <a:avLst/>
        </a:prstGeom>
        <a:noFill/>
        <a:ln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1371600</xdr:colOff>
      <xdr:row>17</xdr:row>
      <xdr:rowOff>160020</xdr:rowOff>
    </xdr:from>
    <xdr:to>
      <xdr:col>7</xdr:col>
      <xdr:colOff>457200</xdr:colOff>
      <xdr:row>22</xdr:row>
      <xdr:rowOff>38100</xdr:rowOff>
    </xdr:to>
    <xdr:sp macro="" textlink="">
      <xdr:nvSpPr>
        <xdr:cNvPr id="16" name="Seta: para Baixo 15">
          <a:extLst>
            <a:ext uri="{FF2B5EF4-FFF2-40B4-BE49-F238E27FC236}">
              <a16:creationId xmlns:a16="http://schemas.microsoft.com/office/drawing/2014/main" id="{8D25ED35-D239-48F8-828F-8EAB2438B2D0}"/>
            </a:ext>
          </a:extLst>
        </xdr:cNvPr>
        <xdr:cNvSpPr/>
      </xdr:nvSpPr>
      <xdr:spPr>
        <a:xfrm>
          <a:off x="6362700" y="3848100"/>
          <a:ext cx="1112520" cy="868680"/>
        </a:xfrm>
        <a:prstGeom prst="downArrow">
          <a:avLst/>
        </a:prstGeom>
        <a:noFill/>
        <a:ln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99060</xdr:colOff>
      <xdr:row>41</xdr:row>
      <xdr:rowOff>205740</xdr:rowOff>
    </xdr:from>
    <xdr:to>
      <xdr:col>6</xdr:col>
      <xdr:colOff>487680</xdr:colOff>
      <xdr:row>44</xdr:row>
      <xdr:rowOff>38100</xdr:rowOff>
    </xdr:to>
    <xdr:sp macro="" textlink="">
      <xdr:nvSpPr>
        <xdr:cNvPr id="17" name="Seta: para Baixo 16">
          <a:extLst>
            <a:ext uri="{FF2B5EF4-FFF2-40B4-BE49-F238E27FC236}">
              <a16:creationId xmlns:a16="http://schemas.microsoft.com/office/drawing/2014/main" id="{69562B00-A435-43AF-A209-E53214A6A360}"/>
            </a:ext>
          </a:extLst>
        </xdr:cNvPr>
        <xdr:cNvSpPr/>
      </xdr:nvSpPr>
      <xdr:spPr>
        <a:xfrm>
          <a:off x="3749040" y="8686800"/>
          <a:ext cx="1615440" cy="1592580"/>
        </a:xfrm>
        <a:prstGeom prst="downArrow">
          <a:avLst/>
        </a:prstGeom>
        <a:solidFill>
          <a:srgbClr val="9933FF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rgbClr val="5E31A1"/>
            </a:solidFill>
          </a:endParaRPr>
        </a:p>
      </xdr:txBody>
    </xdr:sp>
    <xdr:clientData/>
  </xdr:twoCellAnchor>
  <xdr:twoCellAnchor editAs="absolute">
    <xdr:from>
      <xdr:col>10</xdr:col>
      <xdr:colOff>266700</xdr:colOff>
      <xdr:row>9</xdr:row>
      <xdr:rowOff>30480</xdr:rowOff>
    </xdr:from>
    <xdr:to>
      <xdr:col>11</xdr:col>
      <xdr:colOff>669163</xdr:colOff>
      <xdr:row>9</xdr:row>
      <xdr:rowOff>388350</xdr:rowOff>
    </xdr:to>
    <xdr:sp macro="" textlink="">
      <xdr:nvSpPr>
        <xdr:cNvPr id="9" name="Botão Anterior" descr="Voltar ao Início&#10;">
          <a:hlinkClick xmlns:r="http://schemas.openxmlformats.org/officeDocument/2006/relationships" r:id="rId3" tooltip="Selecione para ir para a etapa anterior"/>
          <a:extLst>
            <a:ext uri="{FF2B5EF4-FFF2-40B4-BE49-F238E27FC236}">
              <a16:creationId xmlns:a16="http://schemas.microsoft.com/office/drawing/2014/main" id="{83EF1543-E692-4880-BA36-B93BF3B818B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/>
      </xdr:nvSpPr>
      <xdr:spPr>
        <a:xfrm flipH="1">
          <a:off x="9685020" y="2141220"/>
          <a:ext cx="1240663" cy="357870"/>
        </a:xfrm>
        <a:prstGeom prst="rightArrowCallout">
          <a:avLst>
            <a:gd name="adj1" fmla="val 32829"/>
            <a:gd name="adj2" fmla="val 31524"/>
            <a:gd name="adj3" fmla="val 25000"/>
            <a:gd name="adj4" fmla="val 86357"/>
          </a:avLst>
        </a:prstGeom>
        <a:ln>
          <a:solidFill>
            <a:srgbClr val="0B744D"/>
          </a:solidFill>
          <a:miter lim="800000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pt-br" sz="1200">
              <a:solidFill>
                <a:srgbClr val="0B744D"/>
              </a:solidFill>
              <a:latin typeface="Segoe UI" pitchFamily="34" charset="0"/>
              <a:ea typeface="Segoe UI" pitchFamily="34" charset="0"/>
              <a:cs typeface="Segoe UI" pitchFamily="34" charset="0"/>
            </a:rPr>
            <a:t>Anterior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339217</xdr:colOff>
      <xdr:row>1</xdr:row>
      <xdr:rowOff>30751</xdr:rowOff>
    </xdr:from>
    <xdr:to>
      <xdr:col>0</xdr:col>
      <xdr:colOff>1579880</xdr:colOff>
      <xdr:row>3</xdr:row>
      <xdr:rowOff>7350</xdr:rowOff>
    </xdr:to>
    <xdr:sp macro="" textlink="">
      <xdr:nvSpPr>
        <xdr:cNvPr id="5" name="Botão Anterior" descr="Botão Etapa anterior, com hiperlink para a planilha anterior">
          <a:hlinkClick xmlns:r="http://schemas.openxmlformats.org/officeDocument/2006/relationships" r:id="rId1" tooltip="Selecione para ir para a etapa anterior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339217" y="221251"/>
          <a:ext cx="1240663" cy="357599"/>
        </a:xfrm>
        <a:prstGeom prst="rightArrowCallout">
          <a:avLst>
            <a:gd name="adj1" fmla="val 32829"/>
            <a:gd name="adj2" fmla="val 31524"/>
            <a:gd name="adj3" fmla="val 25000"/>
            <a:gd name="adj4" fmla="val 86357"/>
          </a:avLst>
        </a:prstGeom>
        <a:ln>
          <a:solidFill>
            <a:srgbClr val="0B744D"/>
          </a:solidFill>
          <a:miter lim="800000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pt-br" sz="1200">
              <a:solidFill>
                <a:srgbClr val="0B744D"/>
              </a:solidFill>
              <a:latin typeface="Segoe UI" pitchFamily="34" charset="0"/>
              <a:ea typeface="Segoe UI" pitchFamily="34" charset="0"/>
              <a:cs typeface="Segoe UI" pitchFamily="34" charset="0"/>
            </a:rPr>
            <a:t>Anterior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32</xdr:row>
      <xdr:rowOff>27399</xdr:rowOff>
    </xdr:from>
    <xdr:to>
      <xdr:col>12</xdr:col>
      <xdr:colOff>105600</xdr:colOff>
      <xdr:row>35</xdr:row>
      <xdr:rowOff>123411</xdr:rowOff>
    </xdr:to>
    <xdr:sp macro="" textlink="">
      <xdr:nvSpPr>
        <xdr:cNvPr id="2" name="Rodapé" descr="Plano de fun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0" y="6123399"/>
          <a:ext cx="8640000" cy="66751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91440" rIns="27432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rtl="0">
            <a:defRPr/>
          </a:pPr>
          <a:endParaRPr lang="en-US" sz="2000">
            <a:solidFill>
              <a:schemeClr val="bg2">
                <a:lumMod val="25000"/>
              </a:schemeClr>
            </a:solidFill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absolute">
    <xdr:from>
      <xdr:col>9</xdr:col>
      <xdr:colOff>229489</xdr:colOff>
      <xdr:row>32</xdr:row>
      <xdr:rowOff>183561</xdr:rowOff>
    </xdr:from>
    <xdr:to>
      <xdr:col>11</xdr:col>
      <xdr:colOff>205105</xdr:colOff>
      <xdr:row>34</xdr:row>
      <xdr:rowOff>159177</xdr:rowOff>
    </xdr:to>
    <xdr:sp macro="" textlink="">
      <xdr:nvSpPr>
        <xdr:cNvPr id="3" name="Botão Avançar" descr="Botão Próxima etapa, com hiperlink para a próxima planilha">
          <a:hlinkClick xmlns:r="http://schemas.openxmlformats.org/officeDocument/2006/relationships" r:id="rId1" tooltip="Selecione para ir para a próxima etapa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935089" y="6279561"/>
          <a:ext cx="1194816" cy="356616"/>
        </a:xfrm>
        <a:prstGeom prst="rightArrowCallout">
          <a:avLst>
            <a:gd name="adj1" fmla="val 32829"/>
            <a:gd name="adj2" fmla="val 31524"/>
            <a:gd name="adj3" fmla="val 25000"/>
            <a:gd name="adj4" fmla="val 86357"/>
          </a:avLst>
        </a:prstGeom>
        <a:ln>
          <a:solidFill>
            <a:srgbClr val="0B744D"/>
          </a:solidFill>
          <a:miter lim="800000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pt-br" sz="1200">
              <a:solidFill>
                <a:srgbClr val="0B744D"/>
              </a:solidFill>
              <a:latin typeface="Segoe UI" pitchFamily="34" charset="0"/>
              <a:ea typeface="Segoe UI" pitchFamily="34" charset="0"/>
              <a:cs typeface="Segoe UI" pitchFamily="34" charset="0"/>
            </a:rPr>
            <a:t>Avançar</a:t>
          </a:r>
        </a:p>
      </xdr:txBody>
    </xdr:sp>
    <xdr:clientData/>
  </xdr:twoCellAnchor>
  <xdr:twoCellAnchor editAs="absolute">
    <xdr:from>
      <xdr:col>0</xdr:col>
      <xdr:colOff>531622</xdr:colOff>
      <xdr:row>32</xdr:row>
      <xdr:rowOff>172449</xdr:rowOff>
    </xdr:from>
    <xdr:to>
      <xdr:col>2</xdr:col>
      <xdr:colOff>524002</xdr:colOff>
      <xdr:row>34</xdr:row>
      <xdr:rowOff>151240</xdr:rowOff>
    </xdr:to>
    <xdr:sp macro="" textlink="">
      <xdr:nvSpPr>
        <xdr:cNvPr id="4" name="Botão Anterior" descr="Botão Etapa anterior, com hiperlink para a planilha anterior">
          <a:hlinkClick xmlns:r="http://schemas.openxmlformats.org/officeDocument/2006/relationships" r:id="rId2" tooltip="Selecione para ir para a etapa anterior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 flipH="1">
          <a:off x="531622" y="6268449"/>
          <a:ext cx="1211580" cy="359791"/>
        </a:xfrm>
        <a:prstGeom prst="rightArrowCallout">
          <a:avLst>
            <a:gd name="adj1" fmla="val 32829"/>
            <a:gd name="adj2" fmla="val 31524"/>
            <a:gd name="adj3" fmla="val 25000"/>
            <a:gd name="adj4" fmla="val 86357"/>
          </a:avLst>
        </a:prstGeom>
        <a:ln>
          <a:solidFill>
            <a:srgbClr val="0B744D"/>
          </a:solidFill>
          <a:miter lim="800000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pt-br" sz="1200">
              <a:solidFill>
                <a:srgbClr val="0B744D"/>
              </a:solidFill>
              <a:latin typeface="Segoe UI" pitchFamily="34" charset="0"/>
              <a:ea typeface="Segoe UI" pitchFamily="34" charset="0"/>
              <a:cs typeface="Segoe UI" pitchFamily="34" charset="0"/>
            </a:rPr>
            <a:t>Anterior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12</xdr:col>
      <xdr:colOff>105600</xdr:colOff>
      <xdr:row>2</xdr:row>
      <xdr:rowOff>66675</xdr:rowOff>
    </xdr:to>
    <xdr:sp macro="" textlink="">
      <xdr:nvSpPr>
        <xdr:cNvPr id="5" name="Cabeçalho Azul" descr="FAZER UMA TABELA DINÂMICA DO ZERO&#10;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/>
      </xdr:nvSpPr>
      <xdr:spPr>
        <a:xfrm>
          <a:off x="0" y="9525"/>
          <a:ext cx="8640000" cy="438150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91440" rIns="27432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rtl="0">
            <a:defRPr/>
          </a:pPr>
          <a:r>
            <a:rPr lang="pt-br" sz="1800" b="1" kern="0" baseline="0">
              <a:solidFill>
                <a:schemeClr val="bg1"/>
              </a:solidFill>
              <a:latin typeface="Segoe UI Semibold" panose="020B0702040204020203" pitchFamily="34" charset="0"/>
              <a:ea typeface="Segoe UI" pitchFamily="34" charset="0"/>
              <a:cs typeface="Segoe UI Semibold" panose="020B0702040204020203" pitchFamily="34" charset="0"/>
            </a:rPr>
            <a:t>FAZER UMA TABELA DINÂMICA DO ZERO</a:t>
          </a:r>
          <a:endParaRPr lang="en-US" sz="1800">
            <a:solidFill>
              <a:schemeClr val="bg1"/>
            </a:solidFill>
            <a:latin typeface="Segoe UI Semibold" panose="020B07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absolute">
    <xdr:from>
      <xdr:col>0</xdr:col>
      <xdr:colOff>76200</xdr:colOff>
      <xdr:row>3</xdr:row>
      <xdr:rowOff>47625</xdr:rowOff>
    </xdr:from>
    <xdr:to>
      <xdr:col>2</xdr:col>
      <xdr:colOff>676275</xdr:colOff>
      <xdr:row>10</xdr:row>
      <xdr:rowOff>133350</xdr:rowOff>
    </xdr:to>
    <xdr:grpSp>
      <xdr:nvGrpSpPr>
        <xdr:cNvPr id="19" name="Grupo de Texto de dica 39" descr="Etapa 1. Texto de dica &quot;Clique em qualquer lugar nos dados abaixo&quot;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GrpSpPr/>
      </xdr:nvGrpSpPr>
      <xdr:grpSpPr>
        <a:xfrm>
          <a:off x="76200" y="619125"/>
          <a:ext cx="1849755" cy="1419225"/>
          <a:chOff x="76200" y="600075"/>
          <a:chExt cx="1914525" cy="1374775"/>
        </a:xfrm>
      </xdr:grpSpPr>
      <xdr:sp macro="" textlink="">
        <xdr:nvSpPr>
          <xdr:cNvPr id="7" name="Texto de dica 39" descr="Texto de dica &quot;Clique em qualquer lugar nos dados abaixo&quot;&#10;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 txBox="1"/>
        </xdr:nvSpPr>
        <xdr:spPr>
          <a:xfrm>
            <a:off x="527934" y="649590"/>
            <a:ext cx="1462791" cy="13252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Clique em qualquer lugar nos dados abaixo.</a:t>
            </a:r>
          </a:p>
        </xdr:txBody>
      </xdr:sp>
      <xdr:sp macro="" textlink="">
        <xdr:nvSpPr>
          <xdr:cNvPr id="8" name="Oval 5" descr="1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76200" y="600075"/>
            <a:ext cx="384048" cy="363767"/>
          </a:xfrm>
          <a:prstGeom prst="ellipse">
            <a:avLst/>
          </a:prstGeom>
          <a:solidFill>
            <a:srgbClr val="2173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pt-br" sz="1600">
                <a:latin typeface="Segoe UI Semibold" panose="020B0702040204020203" pitchFamily="34" charset="0"/>
                <a:cs typeface="Segoe UI Semibold" panose="020B0702040204020203" pitchFamily="34" charset="0"/>
              </a:rPr>
              <a:t>1</a:t>
            </a:r>
          </a:p>
        </xdr:txBody>
      </xdr:sp>
    </xdr:grpSp>
    <xdr:clientData/>
  </xdr:twoCellAnchor>
  <xdr:twoCellAnchor editAs="absolute">
    <xdr:from>
      <xdr:col>2</xdr:col>
      <xdr:colOff>706967</xdr:colOff>
      <xdr:row>3</xdr:row>
      <xdr:rowOff>47625</xdr:rowOff>
    </xdr:from>
    <xdr:to>
      <xdr:col>5</xdr:col>
      <xdr:colOff>600075</xdr:colOff>
      <xdr:row>13</xdr:row>
      <xdr:rowOff>104775</xdr:rowOff>
    </xdr:to>
    <xdr:grpSp>
      <xdr:nvGrpSpPr>
        <xdr:cNvPr id="20" name="Grupo de Texto de dica 40" descr="Etapa 2. Texto de dica &quot;Lembre-se de que depois da etapa 4 uma nova planilha será criada. E quando isso acontecer, lembre-se de arrastar Montante para a área de Valores e Comprador para a área de Linhas&quot;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GrpSpPr/>
      </xdr:nvGrpSpPr>
      <xdr:grpSpPr>
        <a:xfrm>
          <a:off x="1956647" y="619125"/>
          <a:ext cx="2247688" cy="1962150"/>
          <a:chOff x="2183342" y="600075"/>
          <a:chExt cx="2295018" cy="1570445"/>
        </a:xfrm>
      </xdr:grpSpPr>
      <xdr:sp macro="" textlink="">
        <xdr:nvSpPr>
          <xdr:cNvPr id="10" name="Texto de dica 40" descr="Texto de dica &quot;Lembre-se de que depois da etapa 4 uma nova planilha será criada. E quando isso acontecer, lembre-se de arrastar Montante para a área de Valores e Comprador para a área de Linhas&quot;">
            <a:extLst>
              <a:ext uri="{FF2B5EF4-FFF2-40B4-BE49-F238E27FC236}">
                <a16:creationId xmlns:a16="http://schemas.microsoft.com/office/drawing/2014/main" id="{00000000-0008-0000-1400-00000A000000}"/>
              </a:ext>
            </a:extLst>
          </xdr:cNvPr>
          <xdr:cNvSpPr txBox="1"/>
        </xdr:nvSpPr>
        <xdr:spPr>
          <a:xfrm>
            <a:off x="2628334" y="649589"/>
            <a:ext cx="1850026" cy="15209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Lembre-se de que depois da etapa 4 uma nova planilha será criada. E quando isso acontecer, lembre-se de arrastar </a:t>
            </a:r>
            <a:r>
              <a:rPr lang="pt-br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Montante </a:t>
            </a:r>
            <a:r>
              <a:rPr lang="pt-br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para a área de </a:t>
            </a:r>
            <a:r>
              <a:rPr lang="pt-br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Valores </a:t>
            </a:r>
            <a:r>
              <a:rPr lang="pt-br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e </a:t>
            </a:r>
            <a:r>
              <a:rPr lang="pt-br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Comprador </a:t>
            </a:r>
            <a:r>
              <a:rPr lang="pt-br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para a área de</a:t>
            </a:r>
            <a:r>
              <a:rPr lang="pt-BR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 </a:t>
            </a:r>
            <a:r>
              <a:rPr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Linhas</a:t>
            </a:r>
            <a:r>
              <a:rPr lang="pt-br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.</a:t>
            </a:r>
            <a:endParaRPr kumimoji="0" lang="en-US" sz="1100" b="1" i="1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1" name="Oval 6" descr="2">
            <a:extLst>
              <a:ext uri="{FF2B5EF4-FFF2-40B4-BE49-F238E27FC236}">
                <a16:creationId xmlns:a16="http://schemas.microsoft.com/office/drawing/2014/main" id="{00000000-0008-0000-1400-00000B000000}"/>
              </a:ext>
            </a:extLst>
          </xdr:cNvPr>
          <xdr:cNvSpPr/>
        </xdr:nvSpPr>
        <xdr:spPr>
          <a:xfrm>
            <a:off x="2183342" y="600075"/>
            <a:ext cx="385205" cy="302819"/>
          </a:xfrm>
          <a:prstGeom prst="ellipse">
            <a:avLst/>
          </a:prstGeom>
          <a:solidFill>
            <a:srgbClr val="2173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pt-br" sz="1600">
                <a:latin typeface="Segoe UI Semibold" panose="020B0702040204020203" pitchFamily="34" charset="0"/>
                <a:cs typeface="Segoe UI Semibold" panose="020B0702040204020203" pitchFamily="34" charset="0"/>
              </a:rPr>
              <a:t>2</a:t>
            </a:r>
          </a:p>
        </xdr:txBody>
      </xdr:sp>
    </xdr:grpSp>
    <xdr:clientData/>
  </xdr:twoCellAnchor>
  <xdr:twoCellAnchor editAs="absolute">
    <xdr:from>
      <xdr:col>8</xdr:col>
      <xdr:colOff>215900</xdr:colOff>
      <xdr:row>3</xdr:row>
      <xdr:rowOff>47625</xdr:rowOff>
    </xdr:from>
    <xdr:to>
      <xdr:col>10</xdr:col>
      <xdr:colOff>406401</xdr:colOff>
      <xdr:row>13</xdr:row>
      <xdr:rowOff>114299</xdr:rowOff>
    </xdr:to>
    <xdr:grpSp>
      <xdr:nvGrpSpPr>
        <xdr:cNvPr id="22" name="Grupo de Texto de dica 42" descr="Etapa 4. Texto de dica &quot;Na caixa de diálogo exibida, clique em OK&quot;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GrpSpPr/>
      </xdr:nvGrpSpPr>
      <xdr:grpSpPr>
        <a:xfrm>
          <a:off x="6113780" y="619125"/>
          <a:ext cx="1813561" cy="1971674"/>
          <a:chOff x="5978525" y="600075"/>
          <a:chExt cx="1847851" cy="1908174"/>
        </a:xfrm>
      </xdr:grpSpPr>
      <xdr:sp macro="" textlink="">
        <xdr:nvSpPr>
          <xdr:cNvPr id="13" name="Texto de dica 42" descr="Texto de dica &quot;Na caixa de diálogo exibida, clique em OK&quot;&#10;">
            <a:extLst>
              <a:ext uri="{FF2B5EF4-FFF2-40B4-BE49-F238E27FC236}">
                <a16:creationId xmlns:a16="http://schemas.microsoft.com/office/drawing/2014/main" id="{00000000-0008-0000-1400-00000D000000}"/>
              </a:ext>
            </a:extLst>
          </xdr:cNvPr>
          <xdr:cNvSpPr txBox="1"/>
        </xdr:nvSpPr>
        <xdr:spPr>
          <a:xfrm>
            <a:off x="6414527" y="649614"/>
            <a:ext cx="1411849" cy="18586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100" b="0" i="0" u="none" strike="noStrike" kern="0" cap="none" spc="0" normalizeH="0" baseline="0" noProof="0">
                <a:ln>
                  <a:noFill/>
                </a:ln>
                <a:solidFill>
                  <a:prstClr val="black">
                    <a:lumMod val="75000"/>
                    <a:lumOff val="25000"/>
                  </a:prst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Na caixa de diálogo exibida, clique em </a:t>
            </a:r>
            <a:r>
              <a:rPr lang="pt-br" sz="1100" b="1" i="0" u="none" strike="noStrike" kern="0" cap="none" spc="0" normalizeH="0" baseline="0" noProof="0">
                <a:ln>
                  <a:noFill/>
                </a:ln>
                <a:solidFill>
                  <a:prstClr val="black">
                    <a:lumMod val="75000"/>
                    <a:lumOff val="25000"/>
                  </a:prst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OK</a:t>
            </a:r>
            <a:r>
              <a:rPr lang="pt-br" sz="1100" b="0" i="0" u="none" strike="noStrike" kern="0" cap="none" spc="0" normalizeH="0" baseline="0" noProof="0">
                <a:ln>
                  <a:noFill/>
                </a:ln>
                <a:solidFill>
                  <a:prstClr val="black">
                    <a:lumMod val="75000"/>
                    <a:lumOff val="25000"/>
                  </a:prst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. </a:t>
            </a:r>
          </a:p>
        </xdr:txBody>
      </xdr:sp>
      <xdr:sp macro="" textlink="">
        <xdr:nvSpPr>
          <xdr:cNvPr id="14" name="Oval 8" descr="4">
            <a:extLst>
              <a:ext uri="{FF2B5EF4-FFF2-40B4-BE49-F238E27FC236}">
                <a16:creationId xmlns:a16="http://schemas.microsoft.com/office/drawing/2014/main" id="{00000000-0008-0000-1400-00000E000000}"/>
              </a:ext>
            </a:extLst>
          </xdr:cNvPr>
          <xdr:cNvSpPr/>
        </xdr:nvSpPr>
        <xdr:spPr>
          <a:xfrm>
            <a:off x="5978525" y="600075"/>
            <a:ext cx="377423" cy="363941"/>
          </a:xfrm>
          <a:prstGeom prst="ellipse">
            <a:avLst/>
          </a:prstGeom>
          <a:solidFill>
            <a:srgbClr val="2173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pt-br" sz="1600">
                <a:latin typeface="Segoe UI Semibold" panose="020B0702040204020203" pitchFamily="34" charset="0"/>
                <a:cs typeface="Segoe UI Semibold" panose="020B0702040204020203" pitchFamily="34" charset="0"/>
              </a:rPr>
              <a:t>4</a:t>
            </a:r>
          </a:p>
        </xdr:txBody>
      </xdr:sp>
    </xdr:grpSp>
    <xdr:clientData/>
  </xdr:twoCellAnchor>
  <xdr:twoCellAnchor editAs="absolute">
    <xdr:from>
      <xdr:col>6</xdr:col>
      <xdr:colOff>53974</xdr:colOff>
      <xdr:row>3</xdr:row>
      <xdr:rowOff>44450</xdr:rowOff>
    </xdr:from>
    <xdr:to>
      <xdr:col>8</xdr:col>
      <xdr:colOff>177801</xdr:colOff>
      <xdr:row>10</xdr:row>
      <xdr:rowOff>133350</xdr:rowOff>
    </xdr:to>
    <xdr:grpSp>
      <xdr:nvGrpSpPr>
        <xdr:cNvPr id="21" name="Grupo de Texto de dica 41" descr="Etapa 3. Texto de dica &quot;Na parte superior do Excel, clique na guia Inserir e clique no botão Tabela Dinâmica&quot;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GrpSpPr/>
      </xdr:nvGrpSpPr>
      <xdr:grpSpPr>
        <a:xfrm>
          <a:off x="4283074" y="615950"/>
          <a:ext cx="1792607" cy="1422400"/>
          <a:chOff x="4121149" y="596900"/>
          <a:chExt cx="1819277" cy="1377950"/>
        </a:xfrm>
      </xdr:grpSpPr>
      <xdr:sp macro="" textlink="">
        <xdr:nvSpPr>
          <xdr:cNvPr id="16" name="Texto de dica 41" descr="Texto de dica &quot;Na parte superior do Excel, clique na guia Inserir e clique no botão Tabela Dinâmica&quot;">
            <a:extLst>
              <a:ext uri="{FF2B5EF4-FFF2-40B4-BE49-F238E27FC236}">
                <a16:creationId xmlns:a16="http://schemas.microsoft.com/office/drawing/2014/main" id="{00000000-0008-0000-1400-000010000000}"/>
              </a:ext>
            </a:extLst>
          </xdr:cNvPr>
          <xdr:cNvSpPr txBox="1"/>
        </xdr:nvSpPr>
        <xdr:spPr>
          <a:xfrm>
            <a:off x="4550410" y="646529"/>
            <a:ext cx="1390016" cy="13283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100" b="0" i="0" u="none" strike="noStrike" kern="0" cap="none" spc="0" normalizeH="0" baseline="0" noProof="0">
                <a:ln>
                  <a:noFill/>
                </a:ln>
                <a:solidFill>
                  <a:prstClr val="black">
                    <a:lumMod val="75000"/>
                    <a:lumOff val="25000"/>
                  </a:prst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Na parte superior do Excel, clique na guia </a:t>
            </a:r>
            <a:r>
              <a:rPr lang="pt-br" sz="1100" b="1" i="0" u="none" strike="noStrike" kern="0" cap="none" spc="0" normalizeH="0" baseline="0" noProof="0">
                <a:ln>
                  <a:noFill/>
                </a:ln>
                <a:solidFill>
                  <a:prstClr val="black">
                    <a:lumMod val="75000"/>
                    <a:lumOff val="25000"/>
                  </a:prst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Inserir </a:t>
            </a:r>
            <a:r>
              <a:rPr lang="pt-br" sz="1100" b="0" i="0" u="none" strike="noStrike" kern="0" cap="none" spc="0" normalizeH="0" baseline="0" noProof="0">
                <a:ln>
                  <a:noFill/>
                </a:ln>
                <a:solidFill>
                  <a:prstClr val="black">
                    <a:lumMod val="75000"/>
                    <a:lumOff val="25000"/>
                  </a:prst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e clique no botão </a:t>
            </a:r>
            <a:r>
              <a:rPr sz="1100" b="1" i="0" u="none" strike="noStrike" kern="0" cap="none" spc="0" normalizeH="0" baseline="0">
                <a:ln>
                  <a:noFill/>
                </a:ln>
                <a:solidFill>
                  <a:prstClr val="black">
                    <a:lumMod val="75000"/>
                    <a:lumOff val="25000"/>
                  </a:prst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Tabela Dinâmica</a:t>
            </a:r>
            <a:r>
              <a:rPr lang="pt-br" sz="1100" b="0" i="0" u="none" strike="noStrike" kern="0" cap="none" spc="0" normalizeH="0" baseline="0" noProof="0">
                <a:ln>
                  <a:noFill/>
                </a:ln>
                <a:solidFill>
                  <a:prstClr val="black">
                    <a:lumMod val="75000"/>
                    <a:lumOff val="25000"/>
                  </a:prst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.</a:t>
            </a:r>
          </a:p>
        </xdr:txBody>
      </xdr:sp>
      <xdr:sp macro="" textlink="">
        <xdr:nvSpPr>
          <xdr:cNvPr id="17" name="Oval 7" descr="3">
            <a:extLst>
              <a:ext uri="{FF2B5EF4-FFF2-40B4-BE49-F238E27FC236}">
                <a16:creationId xmlns:a16="http://schemas.microsoft.com/office/drawing/2014/main" id="{00000000-0008-0000-1400-000011000000}"/>
              </a:ext>
            </a:extLst>
          </xdr:cNvPr>
          <xdr:cNvSpPr/>
        </xdr:nvSpPr>
        <xdr:spPr>
          <a:xfrm>
            <a:off x="4121149" y="596900"/>
            <a:ext cx="384048" cy="364607"/>
          </a:xfrm>
          <a:prstGeom prst="ellipse">
            <a:avLst/>
          </a:prstGeom>
          <a:solidFill>
            <a:srgbClr val="2173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pt-br" sz="1600">
                <a:latin typeface="Segoe UI Semibold" panose="020B0702040204020203" pitchFamily="34" charset="0"/>
                <a:cs typeface="Segoe UI Semibold" panose="020B0702040204020203" pitchFamily="34" charset="0"/>
              </a:rPr>
              <a:t>3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202165</xdr:colOff>
      <xdr:row>14</xdr:row>
      <xdr:rowOff>83872</xdr:rowOff>
    </xdr:from>
    <xdr:to>
      <xdr:col>6</xdr:col>
      <xdr:colOff>47476</xdr:colOff>
      <xdr:row>14</xdr:row>
      <xdr:rowOff>87047</xdr:rowOff>
    </xdr:to>
    <xdr:cxnSp macro="">
      <xdr:nvCxnSpPr>
        <xdr:cNvPr id="2" name="Conector reto 1" descr="Linha decorativa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CxnSpPr/>
      </xdr:nvCxnSpPr>
      <xdr:spPr>
        <a:xfrm>
          <a:off x="792715" y="3322372"/>
          <a:ext cx="8554336" cy="635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171451</xdr:colOff>
      <xdr:row>1</xdr:row>
      <xdr:rowOff>82550</xdr:rowOff>
    </xdr:from>
    <xdr:to>
      <xdr:col>6</xdr:col>
      <xdr:colOff>171732</xdr:colOff>
      <xdr:row>32</xdr:row>
      <xdr:rowOff>101277</xdr:rowOff>
    </xdr:to>
    <xdr:sp macro="" textlink="">
      <xdr:nvSpPr>
        <xdr:cNvPr id="4" name="Retângulo 3" descr="Plano de Fundo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71451" y="263525"/>
          <a:ext cx="9296681" cy="5628952"/>
        </a:xfrm>
        <a:prstGeom prst="rect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  <xdr:twoCellAnchor editAs="absolute">
    <xdr:from>
      <xdr:col>0</xdr:col>
      <xdr:colOff>171451</xdr:colOff>
      <xdr:row>7</xdr:row>
      <xdr:rowOff>25246</xdr:rowOff>
    </xdr:from>
    <xdr:to>
      <xdr:col>6</xdr:col>
      <xdr:colOff>181287</xdr:colOff>
      <xdr:row>32</xdr:row>
      <xdr:rowOff>101278</xdr:rowOff>
    </xdr:to>
    <xdr:sp macro="" textlink="">
      <xdr:nvSpPr>
        <xdr:cNvPr id="5" name="Retângulo 4" descr="Plano de Fundo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/>
      </xdr:nvSpPr>
      <xdr:spPr>
        <a:xfrm>
          <a:off x="171451" y="1292071"/>
          <a:ext cx="9306236" cy="4600407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  <xdr:twoCellAnchor editAs="absolute">
    <xdr:from>
      <xdr:col>1</xdr:col>
      <xdr:colOff>189760</xdr:colOff>
      <xdr:row>7</xdr:row>
      <xdr:rowOff>9525</xdr:rowOff>
    </xdr:from>
    <xdr:to>
      <xdr:col>5</xdr:col>
      <xdr:colOff>320807</xdr:colOff>
      <xdr:row>12</xdr:row>
      <xdr:rowOff>28575</xdr:rowOff>
    </xdr:to>
    <xdr:sp macro="" textlink="">
      <xdr:nvSpPr>
        <xdr:cNvPr id="6" name="Mensagem de boas-vindas" descr="Mas siga em frente! Há mais para aprender...&#10;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/>
      </xdr:nvSpPr>
      <xdr:spPr>
        <a:xfrm>
          <a:off x="780310" y="1276350"/>
          <a:ext cx="8246347" cy="923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fontAlgn="auto" latinLnBrk="0" hangingPunct="1"/>
          <a:r>
            <a:rPr lang="pt-br" sz="1400" b="0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Mas siga em frente! Há mais para aprender...</a:t>
          </a:r>
          <a:endParaRPr lang="en-US" sz="1400" b="0">
            <a:solidFill>
              <a:schemeClr val="tx1">
                <a:lumMod val="75000"/>
                <a:lumOff val="25000"/>
              </a:schemeClr>
            </a:solidFill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absolute">
    <xdr:from>
      <xdr:col>1</xdr:col>
      <xdr:colOff>161106</xdr:colOff>
      <xdr:row>1</xdr:row>
      <xdr:rowOff>76200</xdr:rowOff>
    </xdr:from>
    <xdr:to>
      <xdr:col>4</xdr:col>
      <xdr:colOff>257627</xdr:colOff>
      <xdr:row>7</xdr:row>
      <xdr:rowOff>14567</xdr:rowOff>
    </xdr:to>
    <xdr:sp macro="" textlink="">
      <xdr:nvSpPr>
        <xdr:cNvPr id="7" name="Mensagem de boas-vindas" descr="Muito bem. Você conseguiu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751656" y="257175"/>
          <a:ext cx="7621271" cy="1024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fontAlgn="auto" latinLnBrk="0" hangingPunct="1"/>
          <a:r>
            <a:rPr lang="pt-br" sz="2600" b="0" i="0" baseline="0">
              <a:solidFill>
                <a:schemeClr val="bg1"/>
              </a:solidFill>
              <a:effectLst/>
              <a:latin typeface="Segoe UI Light" pitchFamily="34" charset="0"/>
              <a:ea typeface="Segoe UI" pitchFamily="34" charset="0"/>
              <a:cs typeface="Segoe UI" pitchFamily="34" charset="0"/>
            </a:rPr>
            <a:t>Bom trabalho. Você conseguiu.</a:t>
          </a:r>
          <a:endParaRPr lang="en-US" sz="2600" b="0">
            <a:latin typeface="Segoe UI Light" pitchFamily="34" charset="0"/>
            <a:ea typeface="Segoe UI" pitchFamily="34" charset="0"/>
            <a:cs typeface="Segoe UI" pitchFamily="34" charset="0"/>
          </a:endParaRPr>
        </a:p>
      </xdr:txBody>
    </xdr:sp>
    <xdr:clientData/>
  </xdr:twoCellAnchor>
  <xdr:twoCellAnchor editAs="absolute">
    <xdr:from>
      <xdr:col>1</xdr:col>
      <xdr:colOff>4866256</xdr:colOff>
      <xdr:row>12</xdr:row>
      <xdr:rowOff>39951</xdr:rowOff>
    </xdr:from>
    <xdr:to>
      <xdr:col>1</xdr:col>
      <xdr:colOff>6237856</xdr:colOff>
      <xdr:row>20</xdr:row>
      <xdr:rowOff>55191</xdr:rowOff>
    </xdr:to>
    <xdr:sp macro="" textlink="">
      <xdr:nvSpPr>
        <xdr:cNvPr id="11" name="Caixa de texto 10" descr="Community&#10;Connect with other Excel fans. They can help you, and you can help them&#10;">
          <a:hlinkClick xmlns:r="http://schemas.openxmlformats.org/officeDocument/2006/relationships" r:id="rId1" tooltip="Selecione para conectar-se com a comunidade"/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/>
      </xdr:nvSpPr>
      <xdr:spPr>
        <a:xfrm>
          <a:off x="5456806" y="2211651"/>
          <a:ext cx="1371600" cy="1463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pt-br" sz="1200" baseline="0">
              <a:solidFill>
                <a:srgbClr val="217346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Comunidade</a:t>
          </a:r>
        </a:p>
        <a:p>
          <a:pPr algn="l" rtl="0"/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Conecte-se a outros fãs do Excel. Eles podem ajudar você e você pode ajudá-los.</a:t>
          </a:r>
        </a:p>
      </xdr:txBody>
    </xdr:sp>
    <xdr:clientData/>
  </xdr:twoCellAnchor>
  <xdr:twoCellAnchor editAs="absolute">
    <xdr:from>
      <xdr:col>1</xdr:col>
      <xdr:colOff>771524</xdr:colOff>
      <xdr:row>20</xdr:row>
      <xdr:rowOff>109015</xdr:rowOff>
    </xdr:from>
    <xdr:to>
      <xdr:col>1</xdr:col>
      <xdr:colOff>1993768</xdr:colOff>
      <xdr:row>22</xdr:row>
      <xdr:rowOff>169690</xdr:rowOff>
    </xdr:to>
    <xdr:sp macro="" textlink="">
      <xdr:nvSpPr>
        <xdr:cNvPr id="14" name="Caixa de texto 13" descr="Saiba mais">
          <a:hlinkClick xmlns:r="http://schemas.openxmlformats.org/officeDocument/2006/relationships" r:id="rId2" tooltip="Selecione para saber mais sobre as Tabelas Dinâmicas"/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SpPr txBox="1"/>
      </xdr:nvSpPr>
      <xdr:spPr>
        <a:xfrm>
          <a:off x="1362074" y="3728515"/>
          <a:ext cx="1222244" cy="422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pt-br" sz="1200" u="sng" baseline="0">
              <a:solidFill>
                <a:srgbClr val="217346"/>
              </a:solidFill>
              <a:effectLst/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rPr>
            <a:t>Saiba mais</a:t>
          </a:r>
          <a:endParaRPr lang="en-US" sz="1200" u="sng">
            <a:solidFill>
              <a:schemeClr val="tx1">
                <a:lumMod val="75000"/>
                <a:lumOff val="25000"/>
              </a:schemeClr>
            </a:solidFill>
            <a:latin typeface="Segoe UI Semibold" panose="020B0702040204020203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1</xdr:col>
      <xdr:colOff>771522</xdr:colOff>
      <xdr:row>12</xdr:row>
      <xdr:rowOff>38099</xdr:rowOff>
    </xdr:from>
    <xdr:to>
      <xdr:col>1</xdr:col>
      <xdr:colOff>2266949</xdr:colOff>
      <xdr:row>20</xdr:row>
      <xdr:rowOff>53339</xdr:rowOff>
    </xdr:to>
    <xdr:sp macro="" textlink="">
      <xdr:nvSpPr>
        <xdr:cNvPr id="15" name="Caixa de texto 14" descr="More Pivot info&#10;Discover more you can do by reading this helpful article on PivotTables&#10;">
          <a:hlinkClick xmlns:r="http://schemas.openxmlformats.org/officeDocument/2006/relationships" r:id="rId2" tooltip="Selecione para saber mais sobre as Tabelas Dinâmicas"/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SpPr txBox="1"/>
      </xdr:nvSpPr>
      <xdr:spPr>
        <a:xfrm>
          <a:off x="1362072" y="2209799"/>
          <a:ext cx="1495427" cy="1463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pt-br" sz="1200" baseline="0">
              <a:solidFill>
                <a:srgbClr val="217346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Mais informações dinâmicas</a:t>
          </a:r>
        </a:p>
        <a:p>
          <a:pPr algn="l" rtl="0"/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Descubra mais coisas que você pode fazer lendo este artigo útil sobre Tabelas Dinâmicas.</a:t>
          </a:r>
        </a:p>
      </xdr:txBody>
    </xdr:sp>
    <xdr:clientData/>
  </xdr:twoCellAnchor>
  <xdr:twoCellAnchor editAs="absolute">
    <xdr:from>
      <xdr:col>1</xdr:col>
      <xdr:colOff>257175</xdr:colOff>
      <xdr:row>12</xdr:row>
      <xdr:rowOff>133350</xdr:rowOff>
    </xdr:from>
    <xdr:to>
      <xdr:col>1</xdr:col>
      <xdr:colOff>808045</xdr:colOff>
      <xdr:row>14</xdr:row>
      <xdr:rowOff>150320</xdr:rowOff>
    </xdr:to>
    <xdr:pic>
      <xdr:nvPicPr>
        <xdr:cNvPr id="16" name="Imagem 15" descr="Ícone de página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7725" y="2305050"/>
          <a:ext cx="550870" cy="378920"/>
        </a:xfrm>
        <a:prstGeom prst="rect">
          <a:avLst/>
        </a:prstGeom>
      </xdr:spPr>
    </xdr:pic>
    <xdr:clientData/>
  </xdr:twoCellAnchor>
  <xdr:twoCellAnchor editAs="absolute">
    <xdr:from>
      <xdr:col>1</xdr:col>
      <xdr:colOff>2239689</xdr:colOff>
      <xdr:row>12</xdr:row>
      <xdr:rowOff>114300</xdr:rowOff>
    </xdr:from>
    <xdr:to>
      <xdr:col>1</xdr:col>
      <xdr:colOff>2873265</xdr:colOff>
      <xdr:row>14</xdr:row>
      <xdr:rowOff>65231</xdr:rowOff>
    </xdr:to>
    <xdr:grpSp>
      <xdr:nvGrpSpPr>
        <xdr:cNvPr id="17" name="Grupo 16" descr="Ícone de limpeza de dados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GrpSpPr/>
      </xdr:nvGrpSpPr>
      <xdr:grpSpPr>
        <a:xfrm>
          <a:off x="2849289" y="2308860"/>
          <a:ext cx="633576" cy="316691"/>
          <a:chOff x="10096500" y="4114799"/>
          <a:chExt cx="914400" cy="476251"/>
        </a:xfrm>
      </xdr:grpSpPr>
      <xdr:pic>
        <xdr:nvPicPr>
          <xdr:cNvPr id="18" name="Elemento gráfico 17" descr="Calendário mensal">
            <a:extLst>
              <a:ext uri="{FF2B5EF4-FFF2-40B4-BE49-F238E27FC236}">
                <a16:creationId xmlns:a16="http://schemas.microsoft.com/office/drawing/2014/main" id="{00000000-0008-0000-1500-00001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rcRect t="42708" b="30208"/>
          <a:stretch/>
        </xdr:blipFill>
        <xdr:spPr>
          <a:xfrm>
            <a:off x="10096500" y="4343399"/>
            <a:ext cx="914400" cy="247651"/>
          </a:xfrm>
          <a:prstGeom prst="rect">
            <a:avLst/>
          </a:prstGeom>
        </xdr:spPr>
      </xdr:pic>
      <xdr:pic>
        <xdr:nvPicPr>
          <xdr:cNvPr id="19" name="Elemento gráfico 18" descr="Calendário mensal">
            <a:extLst>
              <a:ext uri="{FF2B5EF4-FFF2-40B4-BE49-F238E27FC236}">
                <a16:creationId xmlns:a16="http://schemas.microsoft.com/office/drawing/2014/main" id="{00000000-0008-0000-1500-00001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rcRect t="42708" b="30208"/>
          <a:stretch/>
        </xdr:blipFill>
        <xdr:spPr>
          <a:xfrm>
            <a:off x="10096500" y="4114799"/>
            <a:ext cx="914400" cy="247651"/>
          </a:xfrm>
          <a:prstGeom prst="rect">
            <a:avLst/>
          </a:prstGeom>
        </xdr:spPr>
      </xdr:pic>
      <xdr:pic>
        <xdr:nvPicPr>
          <xdr:cNvPr id="20" name="Elemento gráfico 19" descr="Esfregão e balde">
            <a:extLst>
              <a:ext uri="{FF2B5EF4-FFF2-40B4-BE49-F238E27FC236}">
                <a16:creationId xmlns:a16="http://schemas.microsoft.com/office/drawing/2014/main" id="{00000000-0008-0000-15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10458450" y="4152900"/>
            <a:ext cx="428625" cy="428625"/>
          </a:xfrm>
          <a:prstGeom prst="rect">
            <a:avLst/>
          </a:prstGeom>
        </xdr:spPr>
      </xdr:pic>
    </xdr:grpSp>
    <xdr:clientData/>
  </xdr:twoCellAnchor>
  <xdr:twoCellAnchor editAs="absolute">
    <xdr:from>
      <xdr:col>1</xdr:col>
      <xdr:colOff>2787538</xdr:colOff>
      <xdr:row>12</xdr:row>
      <xdr:rowOff>38100</xdr:rowOff>
    </xdr:from>
    <xdr:to>
      <xdr:col>1</xdr:col>
      <xdr:colOff>4286249</xdr:colOff>
      <xdr:row>20</xdr:row>
      <xdr:rowOff>53340</xdr:rowOff>
    </xdr:to>
    <xdr:sp macro="" textlink="">
      <xdr:nvSpPr>
        <xdr:cNvPr id="21" name="Caixa de texto 20" descr="Clean data is key&#10;Excel can help. Check out this article to learn more about Get &amp; Transform">
          <a:hlinkClick xmlns:r="http://schemas.openxmlformats.org/officeDocument/2006/relationships" r:id="rId8" tooltip="Selecione para saber mais sobre Obter e Transformar"/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SpPr txBox="1"/>
      </xdr:nvSpPr>
      <xdr:spPr>
        <a:xfrm>
          <a:off x="3378088" y="2209800"/>
          <a:ext cx="1498711" cy="1463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pt-br" sz="1200" baseline="0">
              <a:solidFill>
                <a:srgbClr val="217346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Limpar dados é fundamental</a:t>
          </a:r>
        </a:p>
        <a:p>
          <a:pPr algn="l" rtl="0"/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O Excel pode ajudar. Confira este artigo para saber mais sobre Obter e Transformar.</a:t>
          </a:r>
        </a:p>
      </xdr:txBody>
    </xdr:sp>
    <xdr:clientData/>
  </xdr:twoCellAnchor>
  <xdr:twoCellAnchor editAs="absolute">
    <xdr:from>
      <xdr:col>1</xdr:col>
      <xdr:colOff>2800349</xdr:colOff>
      <xdr:row>20</xdr:row>
      <xdr:rowOff>109015</xdr:rowOff>
    </xdr:from>
    <xdr:to>
      <xdr:col>1</xdr:col>
      <xdr:colOff>4022593</xdr:colOff>
      <xdr:row>22</xdr:row>
      <xdr:rowOff>169690</xdr:rowOff>
    </xdr:to>
    <xdr:sp macro="" textlink="">
      <xdr:nvSpPr>
        <xdr:cNvPr id="22" name="Caixa de texto 21" descr="Saiba mais">
          <a:hlinkClick xmlns:r="http://schemas.openxmlformats.org/officeDocument/2006/relationships" r:id="rId8" tooltip="Selecione para saber mais sobre Obter e Transformar"/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SpPr txBox="1"/>
      </xdr:nvSpPr>
      <xdr:spPr>
        <a:xfrm>
          <a:off x="3390899" y="3728515"/>
          <a:ext cx="1222244" cy="422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pt-br" sz="1200" u="sng" baseline="0">
              <a:solidFill>
                <a:srgbClr val="217346"/>
              </a:solidFill>
              <a:effectLst/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rPr>
            <a:t>Saiba mais</a:t>
          </a:r>
          <a:endParaRPr lang="en-US" sz="1200" u="sng">
            <a:solidFill>
              <a:schemeClr val="tx1">
                <a:lumMod val="75000"/>
                <a:lumOff val="25000"/>
              </a:schemeClr>
            </a:solidFill>
            <a:latin typeface="Segoe UI Semibold" panose="020B0702040204020203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1</xdr:col>
      <xdr:colOff>4886324</xdr:colOff>
      <xdr:row>20</xdr:row>
      <xdr:rowOff>109015</xdr:rowOff>
    </xdr:from>
    <xdr:to>
      <xdr:col>2</xdr:col>
      <xdr:colOff>190500</xdr:colOff>
      <xdr:row>23</xdr:row>
      <xdr:rowOff>114300</xdr:rowOff>
    </xdr:to>
    <xdr:sp macro="" textlink="">
      <xdr:nvSpPr>
        <xdr:cNvPr id="24" name="Caixa de texto 23" descr="Saiba mais">
          <a:hlinkClick xmlns:r="http://schemas.openxmlformats.org/officeDocument/2006/relationships" r:id="rId1" tooltip="Selecione para conectar-se com a comunidade"/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SpPr txBox="1"/>
      </xdr:nvSpPr>
      <xdr:spPr>
        <a:xfrm>
          <a:off x="5476874" y="3728515"/>
          <a:ext cx="1647826" cy="5482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pt-br" sz="1200" u="sng" baseline="0">
              <a:solidFill>
                <a:srgbClr val="217346"/>
              </a:solidFill>
              <a:effectLst/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rPr>
            <a:t>Saiba mais </a:t>
          </a:r>
        </a:p>
        <a:p>
          <a:pPr algn="l" rtl="0"/>
          <a:r>
            <a:rPr lang="pt-br" sz="1200" u="sng" baseline="0">
              <a:solidFill>
                <a:srgbClr val="217346"/>
              </a:solidFill>
              <a:effectLst/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rPr>
            <a:t>(somente em inglês)</a:t>
          </a:r>
          <a:endParaRPr lang="en-US" sz="1200" u="sng">
            <a:solidFill>
              <a:schemeClr val="tx1">
                <a:lumMod val="75000"/>
                <a:lumOff val="25000"/>
              </a:schemeClr>
            </a:solidFill>
            <a:latin typeface="Segoe UI Semibold" panose="020B0702040204020203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1</xdr:col>
      <xdr:colOff>4219575</xdr:colOff>
      <xdr:row>12</xdr:row>
      <xdr:rowOff>95250</xdr:rowOff>
    </xdr:from>
    <xdr:to>
      <xdr:col>1</xdr:col>
      <xdr:colOff>4888785</xdr:colOff>
      <xdr:row>14</xdr:row>
      <xdr:rowOff>163068</xdr:rowOff>
    </xdr:to>
    <xdr:pic>
      <xdr:nvPicPr>
        <xdr:cNvPr id="25" name="Imagem 24" descr="Comunidade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266950"/>
          <a:ext cx="669210" cy="429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office.com/pt-BR/article/get-transform-and-power-pivot-in-excel-42d895c2-d1d7-41d0-88da-d1ed7ecc102d?ui=pt-BR&amp;rs=en-001&amp;ad=us" TargetMode="External"/><Relationship Id="rId2" Type="http://schemas.openxmlformats.org/officeDocument/2006/relationships/hyperlink" Target="https://techcommunity.microsoft.com/t5/excel/ct-p/excel_cat" TargetMode="External"/><Relationship Id="rId1" Type="http://schemas.openxmlformats.org/officeDocument/2006/relationships/hyperlink" Target="https://support.office.com/pt-BR/article/create-a-pivottable-to-analyze-worksheet-data-a9a84538-bfe9-40a9-a8e9-f99134456576?ui=pt-BR&amp;rs=en-001&amp;ad=us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B45"/>
  <sheetViews>
    <sheetView showGridLines="0" showRowColHeaders="0" tabSelected="1" topLeftCell="A10" workbookViewId="0"/>
  </sheetViews>
  <sheetFormatPr defaultColWidth="11.109375" defaultRowHeight="15" customHeight="1" x14ac:dyDescent="0.3"/>
  <cols>
    <col min="1" max="1" width="38.21875" style="75" customWidth="1"/>
    <col min="2" max="2" width="142.44140625" style="5" customWidth="1"/>
    <col min="3" max="3" width="3.5546875" style="5" customWidth="1"/>
    <col min="4" max="16384" width="11.109375" style="5"/>
  </cols>
  <sheetData>
    <row r="1" spans="1:2" ht="15" customHeight="1" x14ac:dyDescent="0.3">
      <c r="B1" s="71"/>
    </row>
    <row r="2" spans="1:2" ht="59.25" customHeight="1" x14ac:dyDescent="1.2">
      <c r="B2" s="72" t="s">
        <v>68</v>
      </c>
    </row>
    <row r="3" spans="1:2" ht="45" customHeight="1" x14ac:dyDescent="0.3">
      <c r="B3" s="96" t="s">
        <v>70</v>
      </c>
    </row>
    <row r="4" spans="1:2" ht="75.599999999999994" customHeight="1" thickBot="1" x14ac:dyDescent="0.35">
      <c r="B4" s="76" t="s">
        <v>88</v>
      </c>
    </row>
    <row r="5" spans="1:2" ht="49.2" customHeight="1" thickBot="1" x14ac:dyDescent="0.35">
      <c r="B5" s="95" t="s">
        <v>69</v>
      </c>
    </row>
    <row r="6" spans="1:2" ht="15" customHeight="1" thickBot="1" x14ac:dyDescent="0.35"/>
    <row r="7" spans="1:2" ht="42.6" customHeight="1" x14ac:dyDescent="0.3">
      <c r="A7" s="77" t="s">
        <v>71</v>
      </c>
      <c r="B7" s="78" t="s">
        <v>72</v>
      </c>
    </row>
    <row r="8" spans="1:2" ht="15.6" x14ac:dyDescent="0.3">
      <c r="A8" s="79"/>
      <c r="B8" s="80" t="s">
        <v>89</v>
      </c>
    </row>
    <row r="9" spans="1:2" ht="15.6" x14ac:dyDescent="0.3">
      <c r="A9" s="79"/>
      <c r="B9" s="80" t="s">
        <v>90</v>
      </c>
    </row>
    <row r="10" spans="1:2" ht="31.2" x14ac:dyDescent="0.3">
      <c r="A10" s="79"/>
      <c r="B10" s="80" t="s">
        <v>91</v>
      </c>
    </row>
    <row r="11" spans="1:2" ht="15" customHeight="1" x14ac:dyDescent="0.4">
      <c r="A11" s="79"/>
      <c r="B11" s="81"/>
    </row>
    <row r="12" spans="1:2" ht="15" customHeight="1" x14ac:dyDescent="0.3">
      <c r="A12" s="79"/>
      <c r="B12" s="122" t="s">
        <v>73</v>
      </c>
    </row>
    <row r="13" spans="1:2" ht="15" customHeight="1" x14ac:dyDescent="0.3">
      <c r="A13" s="79"/>
      <c r="B13" s="80" t="s">
        <v>74</v>
      </c>
    </row>
    <row r="14" spans="1:2" ht="15" customHeight="1" x14ac:dyDescent="0.3">
      <c r="A14" s="79"/>
      <c r="B14" s="80" t="s">
        <v>92</v>
      </c>
    </row>
    <row r="15" spans="1:2" ht="15" customHeight="1" thickBot="1" x14ac:dyDescent="0.5">
      <c r="A15" s="82"/>
      <c r="B15" s="83"/>
    </row>
    <row r="16" spans="1:2" ht="15" customHeight="1" thickBot="1" x14ac:dyDescent="0.35"/>
    <row r="17" spans="1:2" ht="42.6" customHeight="1" x14ac:dyDescent="0.3">
      <c r="A17" s="77" t="s">
        <v>75</v>
      </c>
      <c r="B17" s="78" t="s">
        <v>76</v>
      </c>
    </row>
    <row r="18" spans="1:2" ht="15" customHeight="1" x14ac:dyDescent="0.3">
      <c r="A18" s="79"/>
      <c r="B18" s="80" t="s">
        <v>77</v>
      </c>
    </row>
    <row r="19" spans="1:2" ht="15" customHeight="1" x14ac:dyDescent="0.3">
      <c r="A19" s="79"/>
      <c r="B19" s="84"/>
    </row>
    <row r="20" spans="1:2" ht="15" customHeight="1" x14ac:dyDescent="0.3">
      <c r="A20" s="79"/>
      <c r="B20" s="80" t="s">
        <v>78</v>
      </c>
    </row>
    <row r="21" spans="1:2" ht="15" customHeight="1" x14ac:dyDescent="0.3">
      <c r="A21" s="79"/>
      <c r="B21" s="84"/>
    </row>
    <row r="22" spans="1:2" ht="15" customHeight="1" x14ac:dyDescent="0.3">
      <c r="A22" s="79"/>
      <c r="B22" s="80" t="s">
        <v>80</v>
      </c>
    </row>
    <row r="23" spans="1:2" ht="15" customHeight="1" thickBot="1" x14ac:dyDescent="0.35">
      <c r="A23" s="82"/>
      <c r="B23" s="85"/>
    </row>
    <row r="24" spans="1:2" ht="42.6" customHeight="1" x14ac:dyDescent="0.3">
      <c r="A24" s="77" t="s">
        <v>83</v>
      </c>
      <c r="B24" s="78" t="s">
        <v>84</v>
      </c>
    </row>
    <row r="25" spans="1:2" ht="15" customHeight="1" x14ac:dyDescent="0.3">
      <c r="A25" s="86"/>
      <c r="B25" s="80" t="s">
        <v>85</v>
      </c>
    </row>
    <row r="26" spans="1:2" s="87" customFormat="1" ht="15" customHeight="1" x14ac:dyDescent="0.3">
      <c r="A26" s="86"/>
      <c r="B26" s="84"/>
    </row>
    <row r="27" spans="1:2" s="87" customFormat="1" ht="15" customHeight="1" x14ac:dyDescent="0.3">
      <c r="A27" s="86"/>
      <c r="B27" s="84"/>
    </row>
    <row r="28" spans="1:2" ht="15" customHeight="1" x14ac:dyDescent="0.3">
      <c r="A28" s="86"/>
      <c r="B28" s="84"/>
    </row>
    <row r="29" spans="1:2" ht="15" customHeight="1" x14ac:dyDescent="0.3">
      <c r="A29" s="86"/>
      <c r="B29" s="84"/>
    </row>
    <row r="30" spans="1:2" ht="15" customHeight="1" thickBot="1" x14ac:dyDescent="0.35">
      <c r="A30" s="86"/>
      <c r="B30" s="84"/>
    </row>
    <row r="31" spans="1:2" ht="15" customHeight="1" x14ac:dyDescent="0.3">
      <c r="A31" s="94" t="s">
        <v>95</v>
      </c>
      <c r="B31" s="88" t="s">
        <v>82</v>
      </c>
    </row>
    <row r="32" spans="1:2" ht="15.6" customHeight="1" x14ac:dyDescent="0.3">
      <c r="A32" s="89"/>
      <c r="B32" s="90" t="s">
        <v>77</v>
      </c>
    </row>
    <row r="33" spans="1:2" ht="15" customHeight="1" x14ac:dyDescent="0.3">
      <c r="A33" s="89"/>
      <c r="B33" s="90" t="s">
        <v>93</v>
      </c>
    </row>
    <row r="34" spans="1:2" ht="15" customHeight="1" x14ac:dyDescent="0.3">
      <c r="A34" s="89"/>
      <c r="B34" s="90" t="s">
        <v>78</v>
      </c>
    </row>
    <row r="35" spans="1:2" ht="15" customHeight="1" x14ac:dyDescent="0.3">
      <c r="A35" s="89"/>
      <c r="B35" s="90" t="s">
        <v>79</v>
      </c>
    </row>
    <row r="36" spans="1:2" ht="15" customHeight="1" x14ac:dyDescent="0.3">
      <c r="A36" s="89"/>
      <c r="B36" s="90" t="s">
        <v>80</v>
      </c>
    </row>
    <row r="37" spans="1:2" ht="15" customHeight="1" x14ac:dyDescent="0.3">
      <c r="A37" s="89"/>
      <c r="B37" s="90" t="s">
        <v>81</v>
      </c>
    </row>
    <row r="38" spans="1:2" ht="20.399999999999999" x14ac:dyDescent="0.3">
      <c r="A38" s="89"/>
      <c r="B38" s="91" t="s">
        <v>96</v>
      </c>
    </row>
    <row r="39" spans="1:2" ht="15" customHeight="1" thickBot="1" x14ac:dyDescent="0.35">
      <c r="A39" s="92"/>
      <c r="B39" s="93" t="s">
        <v>94</v>
      </c>
    </row>
    <row r="40" spans="1:2" ht="15" customHeight="1" x14ac:dyDescent="0.3">
      <c r="A40" s="94" t="s">
        <v>97</v>
      </c>
      <c r="B40" s="97"/>
    </row>
    <row r="41" spans="1:2" ht="15" customHeight="1" x14ac:dyDescent="0.3">
      <c r="A41" s="79"/>
      <c r="B41" s="98"/>
    </row>
    <row r="42" spans="1:2" ht="15" customHeight="1" x14ac:dyDescent="0.3">
      <c r="A42" s="79"/>
      <c r="B42" s="98"/>
    </row>
    <row r="43" spans="1:2" ht="15" customHeight="1" x14ac:dyDescent="0.3">
      <c r="A43" s="79"/>
      <c r="B43" s="98"/>
    </row>
    <row r="44" spans="1:2" ht="15" customHeight="1" x14ac:dyDescent="0.3">
      <c r="A44" s="79"/>
      <c r="B44" s="98"/>
    </row>
    <row r="45" spans="1:2" ht="15" customHeight="1" thickBot="1" x14ac:dyDescent="0.35">
      <c r="A45" s="82"/>
      <c r="B45" s="99"/>
    </row>
  </sheetData>
  <sheetProtection algorithmName="SHA-512" hashValue="VWzuJfPM7ILhArjCMKoeveTuL3KZEwrp3s96BJ8vL1XbABRq/n8dwrZ7/H3NH0KGt3CMsMAP6yzvmg244ZRzZA==" saltValue="gIKAJNKUGKXPOM3wDm4dnA==" spinCount="100000" sheet="1" objects="1" scenarios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3:P70"/>
  <sheetViews>
    <sheetView showGridLines="0" showRowColHeaders="0" zoomScaleNormal="100" workbookViewId="0">
      <selection activeCell="E18" sqref="E18"/>
    </sheetView>
  </sheetViews>
  <sheetFormatPr defaultColWidth="12.21875" defaultRowHeight="14.4" x14ac:dyDescent="0.3"/>
  <cols>
    <col min="1" max="1" width="2.33203125" customWidth="1"/>
    <col min="2" max="2" width="41.109375" customWidth="1"/>
    <col min="3" max="3" width="12.109375" style="18" customWidth="1"/>
    <col min="257" max="257" width="2.33203125" customWidth="1"/>
    <col min="258" max="258" width="41.109375" customWidth="1"/>
    <col min="259" max="259" width="12.109375" customWidth="1"/>
    <col min="513" max="513" width="2.33203125" customWidth="1"/>
    <col min="514" max="514" width="41.109375" customWidth="1"/>
    <col min="515" max="515" width="12.109375" customWidth="1"/>
    <col min="769" max="769" width="2.33203125" customWidth="1"/>
    <col min="770" max="770" width="41.109375" customWidth="1"/>
    <col min="771" max="771" width="12.109375" customWidth="1"/>
    <col min="1025" max="1025" width="2.33203125" customWidth="1"/>
    <col min="1026" max="1026" width="41.109375" customWidth="1"/>
    <col min="1027" max="1027" width="12.109375" customWidth="1"/>
    <col min="1281" max="1281" width="2.33203125" customWidth="1"/>
    <col min="1282" max="1282" width="41.109375" customWidth="1"/>
    <col min="1283" max="1283" width="12.109375" customWidth="1"/>
    <col min="1537" max="1537" width="2.33203125" customWidth="1"/>
    <col min="1538" max="1538" width="41.109375" customWidth="1"/>
    <col min="1539" max="1539" width="12.109375" customWidth="1"/>
    <col min="1793" max="1793" width="2.33203125" customWidth="1"/>
    <col min="1794" max="1794" width="41.109375" customWidth="1"/>
    <col min="1795" max="1795" width="12.109375" customWidth="1"/>
    <col min="2049" max="2049" width="2.33203125" customWidth="1"/>
    <col min="2050" max="2050" width="41.109375" customWidth="1"/>
    <col min="2051" max="2051" width="12.109375" customWidth="1"/>
    <col min="2305" max="2305" width="2.33203125" customWidth="1"/>
    <col min="2306" max="2306" width="41.109375" customWidth="1"/>
    <col min="2307" max="2307" width="12.109375" customWidth="1"/>
    <col min="2561" max="2561" width="2.33203125" customWidth="1"/>
    <col min="2562" max="2562" width="41.109375" customWidth="1"/>
    <col min="2563" max="2563" width="12.109375" customWidth="1"/>
    <col min="2817" max="2817" width="2.33203125" customWidth="1"/>
    <col min="2818" max="2818" width="41.109375" customWidth="1"/>
    <col min="2819" max="2819" width="12.109375" customWidth="1"/>
    <col min="3073" max="3073" width="2.33203125" customWidth="1"/>
    <col min="3074" max="3074" width="41.109375" customWidth="1"/>
    <col min="3075" max="3075" width="12.109375" customWidth="1"/>
    <col min="3329" max="3329" width="2.33203125" customWidth="1"/>
    <col min="3330" max="3330" width="41.109375" customWidth="1"/>
    <col min="3331" max="3331" width="12.109375" customWidth="1"/>
    <col min="3585" max="3585" width="2.33203125" customWidth="1"/>
    <col min="3586" max="3586" width="41.109375" customWidth="1"/>
    <col min="3587" max="3587" width="12.109375" customWidth="1"/>
    <col min="3841" max="3841" width="2.33203125" customWidth="1"/>
    <col min="3842" max="3842" width="41.109375" customWidth="1"/>
    <col min="3843" max="3843" width="12.109375" customWidth="1"/>
    <col min="4097" max="4097" width="2.33203125" customWidth="1"/>
    <col min="4098" max="4098" width="41.109375" customWidth="1"/>
    <col min="4099" max="4099" width="12.109375" customWidth="1"/>
    <col min="4353" max="4353" width="2.33203125" customWidth="1"/>
    <col min="4354" max="4354" width="41.109375" customWidth="1"/>
    <col min="4355" max="4355" width="12.109375" customWidth="1"/>
    <col min="4609" max="4609" width="2.33203125" customWidth="1"/>
    <col min="4610" max="4610" width="41.109375" customWidth="1"/>
    <col min="4611" max="4611" width="12.109375" customWidth="1"/>
    <col min="4865" max="4865" width="2.33203125" customWidth="1"/>
    <col min="4866" max="4866" width="41.109375" customWidth="1"/>
    <col min="4867" max="4867" width="12.109375" customWidth="1"/>
    <col min="5121" max="5121" width="2.33203125" customWidth="1"/>
    <col min="5122" max="5122" width="41.109375" customWidth="1"/>
    <col min="5123" max="5123" width="12.109375" customWidth="1"/>
    <col min="5377" max="5377" width="2.33203125" customWidth="1"/>
    <col min="5378" max="5378" width="41.109375" customWidth="1"/>
    <col min="5379" max="5379" width="12.109375" customWidth="1"/>
    <col min="5633" max="5633" width="2.33203125" customWidth="1"/>
    <col min="5634" max="5634" width="41.109375" customWidth="1"/>
    <col min="5635" max="5635" width="12.109375" customWidth="1"/>
    <col min="5889" max="5889" width="2.33203125" customWidth="1"/>
    <col min="5890" max="5890" width="41.109375" customWidth="1"/>
    <col min="5891" max="5891" width="12.109375" customWidth="1"/>
    <col min="6145" max="6145" width="2.33203125" customWidth="1"/>
    <col min="6146" max="6146" width="41.109375" customWidth="1"/>
    <col min="6147" max="6147" width="12.109375" customWidth="1"/>
    <col min="6401" max="6401" width="2.33203125" customWidth="1"/>
    <col min="6402" max="6402" width="41.109375" customWidth="1"/>
    <col min="6403" max="6403" width="12.109375" customWidth="1"/>
    <col min="6657" max="6657" width="2.33203125" customWidth="1"/>
    <col min="6658" max="6658" width="41.109375" customWidth="1"/>
    <col min="6659" max="6659" width="12.109375" customWidth="1"/>
    <col min="6913" max="6913" width="2.33203125" customWidth="1"/>
    <col min="6914" max="6914" width="41.109375" customWidth="1"/>
    <col min="6915" max="6915" width="12.109375" customWidth="1"/>
    <col min="7169" max="7169" width="2.33203125" customWidth="1"/>
    <col min="7170" max="7170" width="41.109375" customWidth="1"/>
    <col min="7171" max="7171" width="12.109375" customWidth="1"/>
    <col min="7425" max="7425" width="2.33203125" customWidth="1"/>
    <col min="7426" max="7426" width="41.109375" customWidth="1"/>
    <col min="7427" max="7427" width="12.109375" customWidth="1"/>
    <col min="7681" max="7681" width="2.33203125" customWidth="1"/>
    <col min="7682" max="7682" width="41.109375" customWidth="1"/>
    <col min="7683" max="7683" width="12.109375" customWidth="1"/>
    <col min="7937" max="7937" width="2.33203125" customWidth="1"/>
    <col min="7938" max="7938" width="41.109375" customWidth="1"/>
    <col min="7939" max="7939" width="12.109375" customWidth="1"/>
    <col min="8193" max="8193" width="2.33203125" customWidth="1"/>
    <col min="8194" max="8194" width="41.109375" customWidth="1"/>
    <col min="8195" max="8195" width="12.109375" customWidth="1"/>
    <col min="8449" max="8449" width="2.33203125" customWidth="1"/>
    <col min="8450" max="8450" width="41.109375" customWidth="1"/>
    <col min="8451" max="8451" width="12.109375" customWidth="1"/>
    <col min="8705" max="8705" width="2.33203125" customWidth="1"/>
    <col min="8706" max="8706" width="41.109375" customWidth="1"/>
    <col min="8707" max="8707" width="12.109375" customWidth="1"/>
    <col min="8961" max="8961" width="2.33203125" customWidth="1"/>
    <col min="8962" max="8962" width="41.109375" customWidth="1"/>
    <col min="8963" max="8963" width="12.109375" customWidth="1"/>
    <col min="9217" max="9217" width="2.33203125" customWidth="1"/>
    <col min="9218" max="9218" width="41.109375" customWidth="1"/>
    <col min="9219" max="9219" width="12.109375" customWidth="1"/>
    <col min="9473" max="9473" width="2.33203125" customWidth="1"/>
    <col min="9474" max="9474" width="41.109375" customWidth="1"/>
    <col min="9475" max="9475" width="12.109375" customWidth="1"/>
    <col min="9729" max="9729" width="2.33203125" customWidth="1"/>
    <col min="9730" max="9730" width="41.109375" customWidth="1"/>
    <col min="9731" max="9731" width="12.109375" customWidth="1"/>
    <col min="9985" max="9985" width="2.33203125" customWidth="1"/>
    <col min="9986" max="9986" width="41.109375" customWidth="1"/>
    <col min="9987" max="9987" width="12.109375" customWidth="1"/>
    <col min="10241" max="10241" width="2.33203125" customWidth="1"/>
    <col min="10242" max="10242" width="41.109375" customWidth="1"/>
    <col min="10243" max="10243" width="12.109375" customWidth="1"/>
    <col min="10497" max="10497" width="2.33203125" customWidth="1"/>
    <col min="10498" max="10498" width="41.109375" customWidth="1"/>
    <col min="10499" max="10499" width="12.109375" customWidth="1"/>
    <col min="10753" max="10753" width="2.33203125" customWidth="1"/>
    <col min="10754" max="10754" width="41.109375" customWidth="1"/>
    <col min="10755" max="10755" width="12.109375" customWidth="1"/>
    <col min="11009" max="11009" width="2.33203125" customWidth="1"/>
    <col min="11010" max="11010" width="41.109375" customWidth="1"/>
    <col min="11011" max="11011" width="12.109375" customWidth="1"/>
    <col min="11265" max="11265" width="2.33203125" customWidth="1"/>
    <col min="11266" max="11266" width="41.109375" customWidth="1"/>
    <col min="11267" max="11267" width="12.109375" customWidth="1"/>
    <col min="11521" max="11521" width="2.33203125" customWidth="1"/>
    <col min="11522" max="11522" width="41.109375" customWidth="1"/>
    <col min="11523" max="11523" width="12.109375" customWidth="1"/>
    <col min="11777" max="11777" width="2.33203125" customWidth="1"/>
    <col min="11778" max="11778" width="41.109375" customWidth="1"/>
    <col min="11779" max="11779" width="12.109375" customWidth="1"/>
    <col min="12033" max="12033" width="2.33203125" customWidth="1"/>
    <col min="12034" max="12034" width="41.109375" customWidth="1"/>
    <col min="12035" max="12035" width="12.109375" customWidth="1"/>
    <col min="12289" max="12289" width="2.33203125" customWidth="1"/>
    <col min="12290" max="12290" width="41.109375" customWidth="1"/>
    <col min="12291" max="12291" width="12.109375" customWidth="1"/>
    <col min="12545" max="12545" width="2.33203125" customWidth="1"/>
    <col min="12546" max="12546" width="41.109375" customWidth="1"/>
    <col min="12547" max="12547" width="12.109375" customWidth="1"/>
    <col min="12801" max="12801" width="2.33203125" customWidth="1"/>
    <col min="12802" max="12802" width="41.109375" customWidth="1"/>
    <col min="12803" max="12803" width="12.109375" customWidth="1"/>
    <col min="13057" max="13057" width="2.33203125" customWidth="1"/>
    <col min="13058" max="13058" width="41.109375" customWidth="1"/>
    <col min="13059" max="13059" width="12.109375" customWidth="1"/>
    <col min="13313" max="13313" width="2.33203125" customWidth="1"/>
    <col min="13314" max="13314" width="41.109375" customWidth="1"/>
    <col min="13315" max="13315" width="12.109375" customWidth="1"/>
    <col min="13569" max="13569" width="2.33203125" customWidth="1"/>
    <col min="13570" max="13570" width="41.109375" customWidth="1"/>
    <col min="13571" max="13571" width="12.109375" customWidth="1"/>
    <col min="13825" max="13825" width="2.33203125" customWidth="1"/>
    <col min="13826" max="13826" width="41.109375" customWidth="1"/>
    <col min="13827" max="13827" width="12.109375" customWidth="1"/>
    <col min="14081" max="14081" width="2.33203125" customWidth="1"/>
    <col min="14082" max="14082" width="41.109375" customWidth="1"/>
    <col min="14083" max="14083" width="12.109375" customWidth="1"/>
    <col min="14337" max="14337" width="2.33203125" customWidth="1"/>
    <col min="14338" max="14338" width="41.109375" customWidth="1"/>
    <col min="14339" max="14339" width="12.109375" customWidth="1"/>
    <col min="14593" max="14593" width="2.33203125" customWidth="1"/>
    <col min="14594" max="14594" width="41.109375" customWidth="1"/>
    <col min="14595" max="14595" width="12.109375" customWidth="1"/>
    <col min="14849" max="14849" width="2.33203125" customWidth="1"/>
    <col min="14850" max="14850" width="41.109375" customWidth="1"/>
    <col min="14851" max="14851" width="12.109375" customWidth="1"/>
    <col min="15105" max="15105" width="2.33203125" customWidth="1"/>
    <col min="15106" max="15106" width="41.109375" customWidth="1"/>
    <col min="15107" max="15107" width="12.109375" customWidth="1"/>
    <col min="15361" max="15361" width="2.33203125" customWidth="1"/>
    <col min="15362" max="15362" width="41.109375" customWidth="1"/>
    <col min="15363" max="15363" width="12.109375" customWidth="1"/>
    <col min="15617" max="15617" width="2.33203125" customWidth="1"/>
    <col min="15618" max="15618" width="41.109375" customWidth="1"/>
    <col min="15619" max="15619" width="12.109375" customWidth="1"/>
    <col min="15873" max="15873" width="2.33203125" customWidth="1"/>
    <col min="15874" max="15874" width="41.109375" customWidth="1"/>
    <col min="15875" max="15875" width="12.109375" customWidth="1"/>
    <col min="16129" max="16129" width="2.33203125" customWidth="1"/>
    <col min="16130" max="16130" width="41.109375" customWidth="1"/>
    <col min="16131" max="16131" width="12.109375" customWidth="1"/>
  </cols>
  <sheetData>
    <row r="3" spans="2:14" ht="14.4" customHeight="1" x14ac:dyDescent="0.3">
      <c r="C3" s="51"/>
      <c r="D3" s="51"/>
      <c r="F3" s="51"/>
      <c r="G3" s="51"/>
      <c r="H3" s="51"/>
      <c r="I3" s="51"/>
      <c r="J3" s="51"/>
      <c r="K3" s="51"/>
      <c r="L3" s="51"/>
      <c r="M3" s="51"/>
      <c r="N3" s="51"/>
    </row>
    <row r="4" spans="2:14" ht="14.4" customHeight="1" x14ac:dyDescent="0.3">
      <c r="B4" s="51"/>
      <c r="C4" s="54"/>
      <c r="D4" s="54"/>
      <c r="E4" s="54"/>
      <c r="F4" s="54"/>
      <c r="G4" s="54"/>
      <c r="H4" s="54"/>
      <c r="I4" s="54"/>
      <c r="J4" s="54"/>
      <c r="K4" s="51"/>
      <c r="L4" s="51"/>
      <c r="M4" s="51"/>
      <c r="N4" s="51"/>
    </row>
    <row r="5" spans="2:14" ht="14.4" customHeight="1" x14ac:dyDescent="0.3">
      <c r="B5" s="51"/>
      <c r="C5" s="148" t="s">
        <v>34</v>
      </c>
      <c r="D5" s="148"/>
      <c r="E5" s="148"/>
      <c r="F5" s="148"/>
      <c r="G5" s="148"/>
      <c r="H5" s="148"/>
      <c r="I5" s="148"/>
      <c r="J5" s="148"/>
      <c r="K5" s="51"/>
      <c r="L5" s="51"/>
      <c r="M5" s="51"/>
      <c r="N5" s="51"/>
    </row>
    <row r="6" spans="2:14" ht="14.4" customHeight="1" x14ac:dyDescent="0.3">
      <c r="C6" s="148"/>
      <c r="D6" s="148"/>
      <c r="E6" s="148"/>
      <c r="F6" s="148"/>
      <c r="G6" s="148"/>
      <c r="H6" s="148"/>
      <c r="I6" s="148"/>
      <c r="J6" s="148"/>
    </row>
    <row r="7" spans="2:14" ht="14.4" customHeight="1" x14ac:dyDescent="0.3">
      <c r="C7" s="148"/>
      <c r="D7" s="148"/>
      <c r="E7" s="148"/>
      <c r="F7" s="148"/>
      <c r="G7" s="148"/>
      <c r="H7" s="148"/>
      <c r="I7" s="148"/>
      <c r="J7" s="148"/>
    </row>
    <row r="8" spans="2:14" ht="14.4" customHeight="1" x14ac:dyDescent="0.3">
      <c r="C8" s="148"/>
      <c r="D8" s="148"/>
      <c r="E8" s="148"/>
      <c r="F8" s="148"/>
      <c r="G8" s="148"/>
      <c r="H8" s="148"/>
      <c r="I8" s="148"/>
      <c r="J8" s="148"/>
    </row>
    <row r="9" spans="2:14" x14ac:dyDescent="0.3">
      <c r="E9" s="137"/>
      <c r="F9" s="137"/>
      <c r="G9" s="137"/>
      <c r="H9" s="137"/>
    </row>
    <row r="11" spans="2:14" x14ac:dyDescent="0.3">
      <c r="E11" s="137"/>
      <c r="F11" s="137"/>
      <c r="G11" s="137"/>
      <c r="H11" s="137"/>
    </row>
    <row r="12" spans="2:14" x14ac:dyDescent="0.3">
      <c r="E12" s="19"/>
      <c r="F12" s="19"/>
      <c r="G12" s="19"/>
      <c r="H12" s="19"/>
    </row>
    <row r="13" spans="2:14" x14ac:dyDescent="0.3">
      <c r="E13" s="19"/>
      <c r="F13" s="19"/>
      <c r="G13" s="19"/>
      <c r="H13" s="19"/>
    </row>
    <row r="17" spans="2:16" ht="21.6" thickBot="1" x14ac:dyDescent="0.45">
      <c r="B17" s="20"/>
      <c r="C17" s="149" t="s">
        <v>28</v>
      </c>
      <c r="D17" s="149"/>
      <c r="E17" s="149"/>
      <c r="F17" s="149"/>
    </row>
    <row r="18" spans="2:16" ht="16.2" thickBot="1" x14ac:dyDescent="0.35">
      <c r="B18" s="20"/>
      <c r="C18" s="130">
        <v>2022</v>
      </c>
      <c r="E18" s="135">
        <v>86</v>
      </c>
      <c r="F18" s="134"/>
    </row>
    <row r="19" spans="2:16" ht="16.2" thickBot="1" x14ac:dyDescent="0.35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2:16" ht="15.6" x14ac:dyDescent="0.3">
      <c r="B20" s="100"/>
      <c r="C20" s="112">
        <f>EOMONTH("31/01/"&amp;C18,0)</f>
        <v>44592</v>
      </c>
      <c r="D20" s="113">
        <f>EOMONTH(C20,1)</f>
        <v>44620</v>
      </c>
      <c r="E20" s="113">
        <f t="shared" ref="E20:N20" si="0">EOMONTH(D20,1)</f>
        <v>44651</v>
      </c>
      <c r="F20" s="113">
        <f t="shared" si="0"/>
        <v>44681</v>
      </c>
      <c r="G20" s="113">
        <f t="shared" si="0"/>
        <v>44712</v>
      </c>
      <c r="H20" s="113">
        <f t="shared" si="0"/>
        <v>44742</v>
      </c>
      <c r="I20" s="113">
        <f t="shared" si="0"/>
        <v>44773</v>
      </c>
      <c r="J20" s="113">
        <f t="shared" si="0"/>
        <v>44804</v>
      </c>
      <c r="K20" s="113">
        <f t="shared" si="0"/>
        <v>44834</v>
      </c>
      <c r="L20" s="113">
        <f t="shared" si="0"/>
        <v>44865</v>
      </c>
      <c r="M20" s="113">
        <f t="shared" si="0"/>
        <v>44895</v>
      </c>
      <c r="N20" s="113">
        <f t="shared" si="0"/>
        <v>44926</v>
      </c>
      <c r="O20" s="114" t="s">
        <v>35</v>
      </c>
      <c r="P20" s="131"/>
    </row>
    <row r="21" spans="2:16" ht="15.6" x14ac:dyDescent="0.3">
      <c r="B21" s="115" t="s">
        <v>29</v>
      </c>
      <c r="C21" s="129">
        <v>0</v>
      </c>
      <c r="D21" s="129">
        <v>0</v>
      </c>
      <c r="E21" s="129">
        <v>0</v>
      </c>
      <c r="F21" s="129">
        <v>0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29">
        <v>0</v>
      </c>
      <c r="O21" s="116">
        <f>SUM(C21:N21)</f>
        <v>0</v>
      </c>
      <c r="P21" s="133">
        <f>O21+O22</f>
        <v>0</v>
      </c>
    </row>
    <row r="22" spans="2:16" ht="15.6" x14ac:dyDescent="0.3">
      <c r="B22" s="115" t="s">
        <v>30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16">
        <f>SUM(C22:N22)</f>
        <v>0</v>
      </c>
      <c r="P22" s="131"/>
    </row>
    <row r="23" spans="2:16" ht="15.6" hidden="1" x14ac:dyDescent="0.3">
      <c r="B23" s="115" t="s">
        <v>31</v>
      </c>
      <c r="C23" s="129">
        <v>0</v>
      </c>
      <c r="D23" s="129">
        <v>0</v>
      </c>
      <c r="E23" s="129">
        <v>0</v>
      </c>
      <c r="F23" s="129">
        <v>0</v>
      </c>
      <c r="G23" s="129">
        <v>0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29">
        <v>0</v>
      </c>
      <c r="N23" s="129">
        <v>0</v>
      </c>
      <c r="O23" s="116">
        <f>SUM(C23:N23)</f>
        <v>0</v>
      </c>
      <c r="P23" s="131"/>
    </row>
    <row r="24" spans="2:16" ht="15.6" x14ac:dyDescent="0.3">
      <c r="B24" s="115" t="s">
        <v>102</v>
      </c>
      <c r="C24" s="129">
        <v>0</v>
      </c>
      <c r="D24" s="129">
        <v>0</v>
      </c>
      <c r="E24" s="129">
        <v>0</v>
      </c>
      <c r="F24" s="129">
        <v>0</v>
      </c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29">
        <v>0</v>
      </c>
      <c r="N24" s="129">
        <v>0</v>
      </c>
      <c r="O24" s="132">
        <v>0</v>
      </c>
      <c r="P24" s="131"/>
    </row>
    <row r="25" spans="2:16" ht="15.6" x14ac:dyDescent="0.3">
      <c r="B25" s="115"/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18" t="e">
        <f>(O21+O22)/O24</f>
        <v>#DIV/0!</v>
      </c>
      <c r="P25" s="131"/>
    </row>
    <row r="26" spans="2:16" ht="15.6" x14ac:dyDescent="0.3">
      <c r="B26" s="115" t="s">
        <v>32</v>
      </c>
      <c r="C26" s="117">
        <f>IFERROR(SUM(C21:C23)/C24,0)</f>
        <v>0</v>
      </c>
      <c r="D26" s="117">
        <f t="shared" ref="D26:N26" si="1">IFERROR(SUM(D21:D23)/D24,0)</f>
        <v>0</v>
      </c>
      <c r="E26" s="117">
        <f t="shared" si="1"/>
        <v>0</v>
      </c>
      <c r="F26" s="117">
        <f t="shared" si="1"/>
        <v>0</v>
      </c>
      <c r="G26" s="117">
        <f t="shared" si="1"/>
        <v>0</v>
      </c>
      <c r="H26" s="117">
        <f t="shared" si="1"/>
        <v>0</v>
      </c>
      <c r="I26" s="117">
        <f t="shared" si="1"/>
        <v>0</v>
      </c>
      <c r="J26" s="117">
        <f t="shared" si="1"/>
        <v>0</v>
      </c>
      <c r="K26" s="117">
        <f t="shared" si="1"/>
        <v>0</v>
      </c>
      <c r="L26" s="117">
        <f t="shared" si="1"/>
        <v>0</v>
      </c>
      <c r="M26" s="117">
        <f t="shared" si="1"/>
        <v>0</v>
      </c>
      <c r="N26" s="117">
        <f t="shared" si="1"/>
        <v>0</v>
      </c>
      <c r="O26" s="119">
        <f>AVERAGE(C26:N26)</f>
        <v>0</v>
      </c>
      <c r="P26" s="131"/>
    </row>
    <row r="27" spans="2:16" ht="15.6" x14ac:dyDescent="0.3">
      <c r="B27" s="115" t="s">
        <v>33</v>
      </c>
      <c r="C27" s="117">
        <f>IFERROR(C22/C24,0)</f>
        <v>0</v>
      </c>
      <c r="D27" s="117">
        <f t="shared" ref="D27:N27" si="2">IFERROR(D22/D24,0)</f>
        <v>0</v>
      </c>
      <c r="E27" s="117">
        <f t="shared" si="2"/>
        <v>0</v>
      </c>
      <c r="F27" s="117">
        <f t="shared" si="2"/>
        <v>0</v>
      </c>
      <c r="G27" s="117">
        <f t="shared" si="2"/>
        <v>0</v>
      </c>
      <c r="H27" s="117">
        <f t="shared" si="2"/>
        <v>0</v>
      </c>
      <c r="I27" s="117">
        <f t="shared" si="2"/>
        <v>0</v>
      </c>
      <c r="J27" s="117">
        <f t="shared" si="2"/>
        <v>0</v>
      </c>
      <c r="K27" s="117">
        <f t="shared" si="2"/>
        <v>0</v>
      </c>
      <c r="L27" s="117">
        <f t="shared" si="2"/>
        <v>0</v>
      </c>
      <c r="M27" s="117">
        <f t="shared" si="2"/>
        <v>0</v>
      </c>
      <c r="N27" s="117">
        <f t="shared" si="2"/>
        <v>0</v>
      </c>
      <c r="O27" s="119">
        <f>AVERAGE(C27:N27)</f>
        <v>0</v>
      </c>
      <c r="P27" s="131"/>
    </row>
    <row r="28" spans="2:16" ht="15" thickBot="1" x14ac:dyDescent="0.35">
      <c r="B28" s="108"/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20"/>
      <c r="P28" s="131"/>
    </row>
    <row r="51" spans="2:8" x14ac:dyDescent="0.3">
      <c r="E51" s="137"/>
      <c r="F51" s="137"/>
      <c r="G51" s="137"/>
      <c r="H51" s="137"/>
    </row>
    <row r="53" spans="2:8" x14ac:dyDescent="0.3">
      <c r="E53" s="137"/>
      <c r="F53" s="137"/>
      <c r="G53" s="137"/>
      <c r="H53" s="137"/>
    </row>
    <row r="58" spans="2:8" x14ac:dyDescent="0.3">
      <c r="B58" s="55"/>
    </row>
    <row r="61" spans="2:8" ht="15" thickBot="1" x14ac:dyDescent="0.35"/>
    <row r="62" spans="2:8" x14ac:dyDescent="0.3">
      <c r="B62" s="100"/>
      <c r="C62" s="101"/>
      <c r="D62" s="102"/>
      <c r="E62" s="103"/>
    </row>
    <row r="63" spans="2:8" ht="21" x14ac:dyDescent="0.3">
      <c r="B63" s="138" t="s">
        <v>54</v>
      </c>
      <c r="C63" s="139"/>
      <c r="D63" s="139"/>
      <c r="E63" s="140"/>
    </row>
    <row r="64" spans="2:8" ht="21" x14ac:dyDescent="0.4">
      <c r="B64" s="144">
        <v>86</v>
      </c>
      <c r="C64" s="145"/>
      <c r="D64" s="145"/>
      <c r="E64" s="146"/>
    </row>
    <row r="65" spans="2:5" ht="21" x14ac:dyDescent="0.3">
      <c r="B65" s="138" t="s">
        <v>55</v>
      </c>
      <c r="C65" s="139"/>
      <c r="D65" s="139"/>
      <c r="E65" s="140"/>
    </row>
    <row r="66" spans="2:5" ht="21" x14ac:dyDescent="0.4">
      <c r="B66" s="147">
        <v>0.21</v>
      </c>
      <c r="C66" s="145"/>
      <c r="D66" s="145"/>
      <c r="E66" s="146"/>
    </row>
    <row r="67" spans="2:5" ht="21" x14ac:dyDescent="0.3">
      <c r="B67" s="138" t="s">
        <v>56</v>
      </c>
      <c r="C67" s="139"/>
      <c r="D67" s="139"/>
      <c r="E67" s="140"/>
    </row>
    <row r="68" spans="2:5" ht="21" x14ac:dyDescent="0.4">
      <c r="B68" s="141">
        <f>B64*B66</f>
        <v>18.059999999999999</v>
      </c>
      <c r="C68" s="142"/>
      <c r="D68" s="142"/>
      <c r="E68" s="143"/>
    </row>
    <row r="69" spans="2:5" x14ac:dyDescent="0.3">
      <c r="B69" s="104"/>
      <c r="C69" s="105"/>
      <c r="D69" s="106"/>
      <c r="E69" s="107"/>
    </row>
    <row r="70" spans="2:5" ht="15" thickBot="1" x14ac:dyDescent="0.35">
      <c r="B70" s="108"/>
      <c r="C70" s="109"/>
      <c r="D70" s="110"/>
      <c r="E70" s="111"/>
    </row>
  </sheetData>
  <sheetProtection algorithmName="SHA-512" hashValue="XEQh5eeVYEDwkQLS9v+cmMGdBbBIN0TW0Qknq8kmhH0sYmqD/GHAbH8P6JPtt/cLzik23h7DJmOuue+BXYbIdw==" saltValue="53DUTMaU9XIoSCrs4ltdaQ==" spinCount="100000" sheet="1" objects="1" scenarios="1"/>
  <mergeCells count="12">
    <mergeCell ref="C5:J8"/>
    <mergeCell ref="E9:H9"/>
    <mergeCell ref="E11:H11"/>
    <mergeCell ref="C17:F17"/>
    <mergeCell ref="E51:H51"/>
    <mergeCell ref="E53:H53"/>
    <mergeCell ref="B67:E67"/>
    <mergeCell ref="B68:E68"/>
    <mergeCell ref="B63:E63"/>
    <mergeCell ref="B64:E64"/>
    <mergeCell ref="B66:E66"/>
    <mergeCell ref="B65:E65"/>
  </mergeCells>
  <pageMargins left="0.7" right="0.7" top="0.75" bottom="0.75" header="0.3" footer="0.3"/>
  <pageSetup paperSize="9" fitToHeight="0" orientation="landscape" verticalDpi="1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1:N64"/>
  <sheetViews>
    <sheetView showGridLines="0" showRowColHeaders="0" workbookViewId="0">
      <selection activeCell="C13" sqref="C13:F14"/>
    </sheetView>
  </sheetViews>
  <sheetFormatPr defaultColWidth="12.21875" defaultRowHeight="14.4" x14ac:dyDescent="0.3"/>
  <cols>
    <col min="1" max="1" width="2.33203125" style="22" customWidth="1"/>
    <col min="2" max="2" width="41.109375" style="22" customWidth="1"/>
    <col min="3" max="3" width="33.5546875" style="22" bestFit="1" customWidth="1"/>
    <col min="4" max="4" width="12.44140625" style="23" bestFit="1" customWidth="1"/>
    <col min="5" max="5" width="26.88671875" style="22" bestFit="1" customWidth="1"/>
    <col min="6" max="6" width="24.88671875" style="22" customWidth="1"/>
    <col min="7" max="7" width="26.88671875" style="22" bestFit="1" customWidth="1"/>
    <col min="8" max="8" width="37.88671875" style="22" bestFit="1" customWidth="1"/>
    <col min="9" max="9" width="12.21875" style="22"/>
    <col min="10" max="10" width="15.33203125" style="22" bestFit="1" customWidth="1"/>
    <col min="11" max="256" width="12.21875" style="22"/>
    <col min="257" max="257" width="2.33203125" style="22" customWidth="1"/>
    <col min="258" max="258" width="41.109375" style="22" customWidth="1"/>
    <col min="259" max="259" width="21" style="22" customWidth="1"/>
    <col min="260" max="260" width="12.44140625" style="22" bestFit="1" customWidth="1"/>
    <col min="261" max="261" width="14.77734375" style="22" bestFit="1" customWidth="1"/>
    <col min="262" max="262" width="24.88671875" style="22" customWidth="1"/>
    <col min="263" max="263" width="22.33203125" style="22" bestFit="1" customWidth="1"/>
    <col min="264" max="264" width="37.88671875" style="22" bestFit="1" customWidth="1"/>
    <col min="265" max="265" width="12.21875" style="22"/>
    <col min="266" max="266" width="15.33203125" style="22" bestFit="1" customWidth="1"/>
    <col min="267" max="512" width="12.21875" style="22"/>
    <col min="513" max="513" width="2.33203125" style="22" customWidth="1"/>
    <col min="514" max="514" width="41.109375" style="22" customWidth="1"/>
    <col min="515" max="515" width="21" style="22" customWidth="1"/>
    <col min="516" max="516" width="12.44140625" style="22" bestFit="1" customWidth="1"/>
    <col min="517" max="517" width="14.77734375" style="22" bestFit="1" customWidth="1"/>
    <col min="518" max="518" width="24.88671875" style="22" customWidth="1"/>
    <col min="519" max="519" width="22.33203125" style="22" bestFit="1" customWidth="1"/>
    <col min="520" max="520" width="37.88671875" style="22" bestFit="1" customWidth="1"/>
    <col min="521" max="521" width="12.21875" style="22"/>
    <col min="522" max="522" width="15.33203125" style="22" bestFit="1" customWidth="1"/>
    <col min="523" max="768" width="12.21875" style="22"/>
    <col min="769" max="769" width="2.33203125" style="22" customWidth="1"/>
    <col min="770" max="770" width="41.109375" style="22" customWidth="1"/>
    <col min="771" max="771" width="21" style="22" customWidth="1"/>
    <col min="772" max="772" width="12.44140625" style="22" bestFit="1" customWidth="1"/>
    <col min="773" max="773" width="14.77734375" style="22" bestFit="1" customWidth="1"/>
    <col min="774" max="774" width="24.88671875" style="22" customWidth="1"/>
    <col min="775" max="775" width="22.33203125" style="22" bestFit="1" customWidth="1"/>
    <col min="776" max="776" width="37.88671875" style="22" bestFit="1" customWidth="1"/>
    <col min="777" max="777" width="12.21875" style="22"/>
    <col min="778" max="778" width="15.33203125" style="22" bestFit="1" customWidth="1"/>
    <col min="779" max="1024" width="12.21875" style="22"/>
    <col min="1025" max="1025" width="2.33203125" style="22" customWidth="1"/>
    <col min="1026" max="1026" width="41.109375" style="22" customWidth="1"/>
    <col min="1027" max="1027" width="21" style="22" customWidth="1"/>
    <col min="1028" max="1028" width="12.44140625" style="22" bestFit="1" customWidth="1"/>
    <col min="1029" max="1029" width="14.77734375" style="22" bestFit="1" customWidth="1"/>
    <col min="1030" max="1030" width="24.88671875" style="22" customWidth="1"/>
    <col min="1031" max="1031" width="22.33203125" style="22" bestFit="1" customWidth="1"/>
    <col min="1032" max="1032" width="37.88671875" style="22" bestFit="1" customWidth="1"/>
    <col min="1033" max="1033" width="12.21875" style="22"/>
    <col min="1034" max="1034" width="15.33203125" style="22" bestFit="1" customWidth="1"/>
    <col min="1035" max="1280" width="12.21875" style="22"/>
    <col min="1281" max="1281" width="2.33203125" style="22" customWidth="1"/>
    <col min="1282" max="1282" width="41.109375" style="22" customWidth="1"/>
    <col min="1283" max="1283" width="21" style="22" customWidth="1"/>
    <col min="1284" max="1284" width="12.44140625" style="22" bestFit="1" customWidth="1"/>
    <col min="1285" max="1285" width="14.77734375" style="22" bestFit="1" customWidth="1"/>
    <col min="1286" max="1286" width="24.88671875" style="22" customWidth="1"/>
    <col min="1287" max="1287" width="22.33203125" style="22" bestFit="1" customWidth="1"/>
    <col min="1288" max="1288" width="37.88671875" style="22" bestFit="1" customWidth="1"/>
    <col min="1289" max="1289" width="12.21875" style="22"/>
    <col min="1290" max="1290" width="15.33203125" style="22" bestFit="1" customWidth="1"/>
    <col min="1291" max="1536" width="12.21875" style="22"/>
    <col min="1537" max="1537" width="2.33203125" style="22" customWidth="1"/>
    <col min="1538" max="1538" width="41.109375" style="22" customWidth="1"/>
    <col min="1539" max="1539" width="21" style="22" customWidth="1"/>
    <col min="1540" max="1540" width="12.44140625" style="22" bestFit="1" customWidth="1"/>
    <col min="1541" max="1541" width="14.77734375" style="22" bestFit="1" customWidth="1"/>
    <col min="1542" max="1542" width="24.88671875" style="22" customWidth="1"/>
    <col min="1543" max="1543" width="22.33203125" style="22" bestFit="1" customWidth="1"/>
    <col min="1544" max="1544" width="37.88671875" style="22" bestFit="1" customWidth="1"/>
    <col min="1545" max="1545" width="12.21875" style="22"/>
    <col min="1546" max="1546" width="15.33203125" style="22" bestFit="1" customWidth="1"/>
    <col min="1547" max="1792" width="12.21875" style="22"/>
    <col min="1793" max="1793" width="2.33203125" style="22" customWidth="1"/>
    <col min="1794" max="1794" width="41.109375" style="22" customWidth="1"/>
    <col min="1795" max="1795" width="21" style="22" customWidth="1"/>
    <col min="1796" max="1796" width="12.44140625" style="22" bestFit="1" customWidth="1"/>
    <col min="1797" max="1797" width="14.77734375" style="22" bestFit="1" customWidth="1"/>
    <col min="1798" max="1798" width="24.88671875" style="22" customWidth="1"/>
    <col min="1799" max="1799" width="22.33203125" style="22" bestFit="1" customWidth="1"/>
    <col min="1800" max="1800" width="37.88671875" style="22" bestFit="1" customWidth="1"/>
    <col min="1801" max="1801" width="12.21875" style="22"/>
    <col min="1802" max="1802" width="15.33203125" style="22" bestFit="1" customWidth="1"/>
    <col min="1803" max="2048" width="12.21875" style="22"/>
    <col min="2049" max="2049" width="2.33203125" style="22" customWidth="1"/>
    <col min="2050" max="2050" width="41.109375" style="22" customWidth="1"/>
    <col min="2051" max="2051" width="21" style="22" customWidth="1"/>
    <col min="2052" max="2052" width="12.44140625" style="22" bestFit="1" customWidth="1"/>
    <col min="2053" max="2053" width="14.77734375" style="22" bestFit="1" customWidth="1"/>
    <col min="2054" max="2054" width="24.88671875" style="22" customWidth="1"/>
    <col min="2055" max="2055" width="22.33203125" style="22" bestFit="1" customWidth="1"/>
    <col min="2056" max="2056" width="37.88671875" style="22" bestFit="1" customWidth="1"/>
    <col min="2057" max="2057" width="12.21875" style="22"/>
    <col min="2058" max="2058" width="15.33203125" style="22" bestFit="1" customWidth="1"/>
    <col min="2059" max="2304" width="12.21875" style="22"/>
    <col min="2305" max="2305" width="2.33203125" style="22" customWidth="1"/>
    <col min="2306" max="2306" width="41.109375" style="22" customWidth="1"/>
    <col min="2307" max="2307" width="21" style="22" customWidth="1"/>
    <col min="2308" max="2308" width="12.44140625" style="22" bestFit="1" customWidth="1"/>
    <col min="2309" max="2309" width="14.77734375" style="22" bestFit="1" customWidth="1"/>
    <col min="2310" max="2310" width="24.88671875" style="22" customWidth="1"/>
    <col min="2311" max="2311" width="22.33203125" style="22" bestFit="1" customWidth="1"/>
    <col min="2312" max="2312" width="37.88671875" style="22" bestFit="1" customWidth="1"/>
    <col min="2313" max="2313" width="12.21875" style="22"/>
    <col min="2314" max="2314" width="15.33203125" style="22" bestFit="1" customWidth="1"/>
    <col min="2315" max="2560" width="12.21875" style="22"/>
    <col min="2561" max="2561" width="2.33203125" style="22" customWidth="1"/>
    <col min="2562" max="2562" width="41.109375" style="22" customWidth="1"/>
    <col min="2563" max="2563" width="21" style="22" customWidth="1"/>
    <col min="2564" max="2564" width="12.44140625" style="22" bestFit="1" customWidth="1"/>
    <col min="2565" max="2565" width="14.77734375" style="22" bestFit="1" customWidth="1"/>
    <col min="2566" max="2566" width="24.88671875" style="22" customWidth="1"/>
    <col min="2567" max="2567" width="22.33203125" style="22" bestFit="1" customWidth="1"/>
    <col min="2568" max="2568" width="37.88671875" style="22" bestFit="1" customWidth="1"/>
    <col min="2569" max="2569" width="12.21875" style="22"/>
    <col min="2570" max="2570" width="15.33203125" style="22" bestFit="1" customWidth="1"/>
    <col min="2571" max="2816" width="12.21875" style="22"/>
    <col min="2817" max="2817" width="2.33203125" style="22" customWidth="1"/>
    <col min="2818" max="2818" width="41.109375" style="22" customWidth="1"/>
    <col min="2819" max="2819" width="21" style="22" customWidth="1"/>
    <col min="2820" max="2820" width="12.44140625" style="22" bestFit="1" customWidth="1"/>
    <col min="2821" max="2821" width="14.77734375" style="22" bestFit="1" customWidth="1"/>
    <col min="2822" max="2822" width="24.88671875" style="22" customWidth="1"/>
    <col min="2823" max="2823" width="22.33203125" style="22" bestFit="1" customWidth="1"/>
    <col min="2824" max="2824" width="37.88671875" style="22" bestFit="1" customWidth="1"/>
    <col min="2825" max="2825" width="12.21875" style="22"/>
    <col min="2826" max="2826" width="15.33203125" style="22" bestFit="1" customWidth="1"/>
    <col min="2827" max="3072" width="12.21875" style="22"/>
    <col min="3073" max="3073" width="2.33203125" style="22" customWidth="1"/>
    <col min="3074" max="3074" width="41.109375" style="22" customWidth="1"/>
    <col min="3075" max="3075" width="21" style="22" customWidth="1"/>
    <col min="3076" max="3076" width="12.44140625" style="22" bestFit="1" customWidth="1"/>
    <col min="3077" max="3077" width="14.77734375" style="22" bestFit="1" customWidth="1"/>
    <col min="3078" max="3078" width="24.88671875" style="22" customWidth="1"/>
    <col min="3079" max="3079" width="22.33203125" style="22" bestFit="1" customWidth="1"/>
    <col min="3080" max="3080" width="37.88671875" style="22" bestFit="1" customWidth="1"/>
    <col min="3081" max="3081" width="12.21875" style="22"/>
    <col min="3082" max="3082" width="15.33203125" style="22" bestFit="1" customWidth="1"/>
    <col min="3083" max="3328" width="12.21875" style="22"/>
    <col min="3329" max="3329" width="2.33203125" style="22" customWidth="1"/>
    <col min="3330" max="3330" width="41.109375" style="22" customWidth="1"/>
    <col min="3331" max="3331" width="21" style="22" customWidth="1"/>
    <col min="3332" max="3332" width="12.44140625" style="22" bestFit="1" customWidth="1"/>
    <col min="3333" max="3333" width="14.77734375" style="22" bestFit="1" customWidth="1"/>
    <col min="3334" max="3334" width="24.88671875" style="22" customWidth="1"/>
    <col min="3335" max="3335" width="22.33203125" style="22" bestFit="1" customWidth="1"/>
    <col min="3336" max="3336" width="37.88671875" style="22" bestFit="1" customWidth="1"/>
    <col min="3337" max="3337" width="12.21875" style="22"/>
    <col min="3338" max="3338" width="15.33203125" style="22" bestFit="1" customWidth="1"/>
    <col min="3339" max="3584" width="12.21875" style="22"/>
    <col min="3585" max="3585" width="2.33203125" style="22" customWidth="1"/>
    <col min="3586" max="3586" width="41.109375" style="22" customWidth="1"/>
    <col min="3587" max="3587" width="21" style="22" customWidth="1"/>
    <col min="3588" max="3588" width="12.44140625" style="22" bestFit="1" customWidth="1"/>
    <col min="3589" max="3589" width="14.77734375" style="22" bestFit="1" customWidth="1"/>
    <col min="3590" max="3590" width="24.88671875" style="22" customWidth="1"/>
    <col min="3591" max="3591" width="22.33203125" style="22" bestFit="1" customWidth="1"/>
    <col min="3592" max="3592" width="37.88671875" style="22" bestFit="1" customWidth="1"/>
    <col min="3593" max="3593" width="12.21875" style="22"/>
    <col min="3594" max="3594" width="15.33203125" style="22" bestFit="1" customWidth="1"/>
    <col min="3595" max="3840" width="12.21875" style="22"/>
    <col min="3841" max="3841" width="2.33203125" style="22" customWidth="1"/>
    <col min="3842" max="3842" width="41.109375" style="22" customWidth="1"/>
    <col min="3843" max="3843" width="21" style="22" customWidth="1"/>
    <col min="3844" max="3844" width="12.44140625" style="22" bestFit="1" customWidth="1"/>
    <col min="3845" max="3845" width="14.77734375" style="22" bestFit="1" customWidth="1"/>
    <col min="3846" max="3846" width="24.88671875" style="22" customWidth="1"/>
    <col min="3847" max="3847" width="22.33203125" style="22" bestFit="1" customWidth="1"/>
    <col min="3848" max="3848" width="37.88671875" style="22" bestFit="1" customWidth="1"/>
    <col min="3849" max="3849" width="12.21875" style="22"/>
    <col min="3850" max="3850" width="15.33203125" style="22" bestFit="1" customWidth="1"/>
    <col min="3851" max="4096" width="12.21875" style="22"/>
    <col min="4097" max="4097" width="2.33203125" style="22" customWidth="1"/>
    <col min="4098" max="4098" width="41.109375" style="22" customWidth="1"/>
    <col min="4099" max="4099" width="21" style="22" customWidth="1"/>
    <col min="4100" max="4100" width="12.44140625" style="22" bestFit="1" customWidth="1"/>
    <col min="4101" max="4101" width="14.77734375" style="22" bestFit="1" customWidth="1"/>
    <col min="4102" max="4102" width="24.88671875" style="22" customWidth="1"/>
    <col min="4103" max="4103" width="22.33203125" style="22" bestFit="1" customWidth="1"/>
    <col min="4104" max="4104" width="37.88671875" style="22" bestFit="1" customWidth="1"/>
    <col min="4105" max="4105" width="12.21875" style="22"/>
    <col min="4106" max="4106" width="15.33203125" style="22" bestFit="1" customWidth="1"/>
    <col min="4107" max="4352" width="12.21875" style="22"/>
    <col min="4353" max="4353" width="2.33203125" style="22" customWidth="1"/>
    <col min="4354" max="4354" width="41.109375" style="22" customWidth="1"/>
    <col min="4355" max="4355" width="21" style="22" customWidth="1"/>
    <col min="4356" max="4356" width="12.44140625" style="22" bestFit="1" customWidth="1"/>
    <col min="4357" max="4357" width="14.77734375" style="22" bestFit="1" customWidth="1"/>
    <col min="4358" max="4358" width="24.88671875" style="22" customWidth="1"/>
    <col min="4359" max="4359" width="22.33203125" style="22" bestFit="1" customWidth="1"/>
    <col min="4360" max="4360" width="37.88671875" style="22" bestFit="1" customWidth="1"/>
    <col min="4361" max="4361" width="12.21875" style="22"/>
    <col min="4362" max="4362" width="15.33203125" style="22" bestFit="1" customWidth="1"/>
    <col min="4363" max="4608" width="12.21875" style="22"/>
    <col min="4609" max="4609" width="2.33203125" style="22" customWidth="1"/>
    <col min="4610" max="4610" width="41.109375" style="22" customWidth="1"/>
    <col min="4611" max="4611" width="21" style="22" customWidth="1"/>
    <col min="4612" max="4612" width="12.44140625" style="22" bestFit="1" customWidth="1"/>
    <col min="4613" max="4613" width="14.77734375" style="22" bestFit="1" customWidth="1"/>
    <col min="4614" max="4614" width="24.88671875" style="22" customWidth="1"/>
    <col min="4615" max="4615" width="22.33203125" style="22" bestFit="1" customWidth="1"/>
    <col min="4616" max="4616" width="37.88671875" style="22" bestFit="1" customWidth="1"/>
    <col min="4617" max="4617" width="12.21875" style="22"/>
    <col min="4618" max="4618" width="15.33203125" style="22" bestFit="1" customWidth="1"/>
    <col min="4619" max="4864" width="12.21875" style="22"/>
    <col min="4865" max="4865" width="2.33203125" style="22" customWidth="1"/>
    <col min="4866" max="4866" width="41.109375" style="22" customWidth="1"/>
    <col min="4867" max="4867" width="21" style="22" customWidth="1"/>
    <col min="4868" max="4868" width="12.44140625" style="22" bestFit="1" customWidth="1"/>
    <col min="4869" max="4869" width="14.77734375" style="22" bestFit="1" customWidth="1"/>
    <col min="4870" max="4870" width="24.88671875" style="22" customWidth="1"/>
    <col min="4871" max="4871" width="22.33203125" style="22" bestFit="1" customWidth="1"/>
    <col min="4872" max="4872" width="37.88671875" style="22" bestFit="1" customWidth="1"/>
    <col min="4873" max="4873" width="12.21875" style="22"/>
    <col min="4874" max="4874" width="15.33203125" style="22" bestFit="1" customWidth="1"/>
    <col min="4875" max="5120" width="12.21875" style="22"/>
    <col min="5121" max="5121" width="2.33203125" style="22" customWidth="1"/>
    <col min="5122" max="5122" width="41.109375" style="22" customWidth="1"/>
    <col min="5123" max="5123" width="21" style="22" customWidth="1"/>
    <col min="5124" max="5124" width="12.44140625" style="22" bestFit="1" customWidth="1"/>
    <col min="5125" max="5125" width="14.77734375" style="22" bestFit="1" customWidth="1"/>
    <col min="5126" max="5126" width="24.88671875" style="22" customWidth="1"/>
    <col min="5127" max="5127" width="22.33203125" style="22" bestFit="1" customWidth="1"/>
    <col min="5128" max="5128" width="37.88671875" style="22" bestFit="1" customWidth="1"/>
    <col min="5129" max="5129" width="12.21875" style="22"/>
    <col min="5130" max="5130" width="15.33203125" style="22" bestFit="1" customWidth="1"/>
    <col min="5131" max="5376" width="12.21875" style="22"/>
    <col min="5377" max="5377" width="2.33203125" style="22" customWidth="1"/>
    <col min="5378" max="5378" width="41.109375" style="22" customWidth="1"/>
    <col min="5379" max="5379" width="21" style="22" customWidth="1"/>
    <col min="5380" max="5380" width="12.44140625" style="22" bestFit="1" customWidth="1"/>
    <col min="5381" max="5381" width="14.77734375" style="22" bestFit="1" customWidth="1"/>
    <col min="5382" max="5382" width="24.88671875" style="22" customWidth="1"/>
    <col min="5383" max="5383" width="22.33203125" style="22" bestFit="1" customWidth="1"/>
    <col min="5384" max="5384" width="37.88671875" style="22" bestFit="1" customWidth="1"/>
    <col min="5385" max="5385" width="12.21875" style="22"/>
    <col min="5386" max="5386" width="15.33203125" style="22" bestFit="1" customWidth="1"/>
    <col min="5387" max="5632" width="12.21875" style="22"/>
    <col min="5633" max="5633" width="2.33203125" style="22" customWidth="1"/>
    <col min="5634" max="5634" width="41.109375" style="22" customWidth="1"/>
    <col min="5635" max="5635" width="21" style="22" customWidth="1"/>
    <col min="5636" max="5636" width="12.44140625" style="22" bestFit="1" customWidth="1"/>
    <col min="5637" max="5637" width="14.77734375" style="22" bestFit="1" customWidth="1"/>
    <col min="5638" max="5638" width="24.88671875" style="22" customWidth="1"/>
    <col min="5639" max="5639" width="22.33203125" style="22" bestFit="1" customWidth="1"/>
    <col min="5640" max="5640" width="37.88671875" style="22" bestFit="1" customWidth="1"/>
    <col min="5641" max="5641" width="12.21875" style="22"/>
    <col min="5642" max="5642" width="15.33203125" style="22" bestFit="1" customWidth="1"/>
    <col min="5643" max="5888" width="12.21875" style="22"/>
    <col min="5889" max="5889" width="2.33203125" style="22" customWidth="1"/>
    <col min="5890" max="5890" width="41.109375" style="22" customWidth="1"/>
    <col min="5891" max="5891" width="21" style="22" customWidth="1"/>
    <col min="5892" max="5892" width="12.44140625" style="22" bestFit="1" customWidth="1"/>
    <col min="5893" max="5893" width="14.77734375" style="22" bestFit="1" customWidth="1"/>
    <col min="5894" max="5894" width="24.88671875" style="22" customWidth="1"/>
    <col min="5895" max="5895" width="22.33203125" style="22" bestFit="1" customWidth="1"/>
    <col min="5896" max="5896" width="37.88671875" style="22" bestFit="1" customWidth="1"/>
    <col min="5897" max="5897" width="12.21875" style="22"/>
    <col min="5898" max="5898" width="15.33203125" style="22" bestFit="1" customWidth="1"/>
    <col min="5899" max="6144" width="12.21875" style="22"/>
    <col min="6145" max="6145" width="2.33203125" style="22" customWidth="1"/>
    <col min="6146" max="6146" width="41.109375" style="22" customWidth="1"/>
    <col min="6147" max="6147" width="21" style="22" customWidth="1"/>
    <col min="6148" max="6148" width="12.44140625" style="22" bestFit="1" customWidth="1"/>
    <col min="6149" max="6149" width="14.77734375" style="22" bestFit="1" customWidth="1"/>
    <col min="6150" max="6150" width="24.88671875" style="22" customWidth="1"/>
    <col min="6151" max="6151" width="22.33203125" style="22" bestFit="1" customWidth="1"/>
    <col min="6152" max="6152" width="37.88671875" style="22" bestFit="1" customWidth="1"/>
    <col min="6153" max="6153" width="12.21875" style="22"/>
    <col min="6154" max="6154" width="15.33203125" style="22" bestFit="1" customWidth="1"/>
    <col min="6155" max="6400" width="12.21875" style="22"/>
    <col min="6401" max="6401" width="2.33203125" style="22" customWidth="1"/>
    <col min="6402" max="6402" width="41.109375" style="22" customWidth="1"/>
    <col min="6403" max="6403" width="21" style="22" customWidth="1"/>
    <col min="6404" max="6404" width="12.44140625" style="22" bestFit="1" customWidth="1"/>
    <col min="6405" max="6405" width="14.77734375" style="22" bestFit="1" customWidth="1"/>
    <col min="6406" max="6406" width="24.88671875" style="22" customWidth="1"/>
    <col min="6407" max="6407" width="22.33203125" style="22" bestFit="1" customWidth="1"/>
    <col min="6408" max="6408" width="37.88671875" style="22" bestFit="1" customWidth="1"/>
    <col min="6409" max="6409" width="12.21875" style="22"/>
    <col min="6410" max="6410" width="15.33203125" style="22" bestFit="1" customWidth="1"/>
    <col min="6411" max="6656" width="12.21875" style="22"/>
    <col min="6657" max="6657" width="2.33203125" style="22" customWidth="1"/>
    <col min="6658" max="6658" width="41.109375" style="22" customWidth="1"/>
    <col min="6659" max="6659" width="21" style="22" customWidth="1"/>
    <col min="6660" max="6660" width="12.44140625" style="22" bestFit="1" customWidth="1"/>
    <col min="6661" max="6661" width="14.77734375" style="22" bestFit="1" customWidth="1"/>
    <col min="6662" max="6662" width="24.88671875" style="22" customWidth="1"/>
    <col min="6663" max="6663" width="22.33203125" style="22" bestFit="1" customWidth="1"/>
    <col min="6664" max="6664" width="37.88671875" style="22" bestFit="1" customWidth="1"/>
    <col min="6665" max="6665" width="12.21875" style="22"/>
    <col min="6666" max="6666" width="15.33203125" style="22" bestFit="1" customWidth="1"/>
    <col min="6667" max="6912" width="12.21875" style="22"/>
    <col min="6913" max="6913" width="2.33203125" style="22" customWidth="1"/>
    <col min="6914" max="6914" width="41.109375" style="22" customWidth="1"/>
    <col min="6915" max="6915" width="21" style="22" customWidth="1"/>
    <col min="6916" max="6916" width="12.44140625" style="22" bestFit="1" customWidth="1"/>
    <col min="6917" max="6917" width="14.77734375" style="22" bestFit="1" customWidth="1"/>
    <col min="6918" max="6918" width="24.88671875" style="22" customWidth="1"/>
    <col min="6919" max="6919" width="22.33203125" style="22" bestFit="1" customWidth="1"/>
    <col min="6920" max="6920" width="37.88671875" style="22" bestFit="1" customWidth="1"/>
    <col min="6921" max="6921" width="12.21875" style="22"/>
    <col min="6922" max="6922" width="15.33203125" style="22" bestFit="1" customWidth="1"/>
    <col min="6923" max="7168" width="12.21875" style="22"/>
    <col min="7169" max="7169" width="2.33203125" style="22" customWidth="1"/>
    <col min="7170" max="7170" width="41.109375" style="22" customWidth="1"/>
    <col min="7171" max="7171" width="21" style="22" customWidth="1"/>
    <col min="7172" max="7172" width="12.44140625" style="22" bestFit="1" customWidth="1"/>
    <col min="7173" max="7173" width="14.77734375" style="22" bestFit="1" customWidth="1"/>
    <col min="7174" max="7174" width="24.88671875" style="22" customWidth="1"/>
    <col min="7175" max="7175" width="22.33203125" style="22" bestFit="1" customWidth="1"/>
    <col min="7176" max="7176" width="37.88671875" style="22" bestFit="1" customWidth="1"/>
    <col min="7177" max="7177" width="12.21875" style="22"/>
    <col min="7178" max="7178" width="15.33203125" style="22" bestFit="1" customWidth="1"/>
    <col min="7179" max="7424" width="12.21875" style="22"/>
    <col min="7425" max="7425" width="2.33203125" style="22" customWidth="1"/>
    <col min="7426" max="7426" width="41.109375" style="22" customWidth="1"/>
    <col min="7427" max="7427" width="21" style="22" customWidth="1"/>
    <col min="7428" max="7428" width="12.44140625" style="22" bestFit="1" customWidth="1"/>
    <col min="7429" max="7429" width="14.77734375" style="22" bestFit="1" customWidth="1"/>
    <col min="7430" max="7430" width="24.88671875" style="22" customWidth="1"/>
    <col min="7431" max="7431" width="22.33203125" style="22" bestFit="1" customWidth="1"/>
    <col min="7432" max="7432" width="37.88671875" style="22" bestFit="1" customWidth="1"/>
    <col min="7433" max="7433" width="12.21875" style="22"/>
    <col min="7434" max="7434" width="15.33203125" style="22" bestFit="1" customWidth="1"/>
    <col min="7435" max="7680" width="12.21875" style="22"/>
    <col min="7681" max="7681" width="2.33203125" style="22" customWidth="1"/>
    <col min="7682" max="7682" width="41.109375" style="22" customWidth="1"/>
    <col min="7683" max="7683" width="21" style="22" customWidth="1"/>
    <col min="7684" max="7684" width="12.44140625" style="22" bestFit="1" customWidth="1"/>
    <col min="7685" max="7685" width="14.77734375" style="22" bestFit="1" customWidth="1"/>
    <col min="7686" max="7686" width="24.88671875" style="22" customWidth="1"/>
    <col min="7687" max="7687" width="22.33203125" style="22" bestFit="1" customWidth="1"/>
    <col min="7688" max="7688" width="37.88671875" style="22" bestFit="1" customWidth="1"/>
    <col min="7689" max="7689" width="12.21875" style="22"/>
    <col min="7690" max="7690" width="15.33203125" style="22" bestFit="1" customWidth="1"/>
    <col min="7691" max="7936" width="12.21875" style="22"/>
    <col min="7937" max="7937" width="2.33203125" style="22" customWidth="1"/>
    <col min="7938" max="7938" width="41.109375" style="22" customWidth="1"/>
    <col min="7939" max="7939" width="21" style="22" customWidth="1"/>
    <col min="7940" max="7940" width="12.44140625" style="22" bestFit="1" customWidth="1"/>
    <col min="7941" max="7941" width="14.77734375" style="22" bestFit="1" customWidth="1"/>
    <col min="7942" max="7942" width="24.88671875" style="22" customWidth="1"/>
    <col min="7943" max="7943" width="22.33203125" style="22" bestFit="1" customWidth="1"/>
    <col min="7944" max="7944" width="37.88671875" style="22" bestFit="1" customWidth="1"/>
    <col min="7945" max="7945" width="12.21875" style="22"/>
    <col min="7946" max="7946" width="15.33203125" style="22" bestFit="1" customWidth="1"/>
    <col min="7947" max="8192" width="12.21875" style="22"/>
    <col min="8193" max="8193" width="2.33203125" style="22" customWidth="1"/>
    <col min="8194" max="8194" width="41.109375" style="22" customWidth="1"/>
    <col min="8195" max="8195" width="21" style="22" customWidth="1"/>
    <col min="8196" max="8196" width="12.44140625" style="22" bestFit="1" customWidth="1"/>
    <col min="8197" max="8197" width="14.77734375" style="22" bestFit="1" customWidth="1"/>
    <col min="8198" max="8198" width="24.88671875" style="22" customWidth="1"/>
    <col min="8199" max="8199" width="22.33203125" style="22" bestFit="1" customWidth="1"/>
    <col min="8200" max="8200" width="37.88671875" style="22" bestFit="1" customWidth="1"/>
    <col min="8201" max="8201" width="12.21875" style="22"/>
    <col min="8202" max="8202" width="15.33203125" style="22" bestFit="1" customWidth="1"/>
    <col min="8203" max="8448" width="12.21875" style="22"/>
    <col min="8449" max="8449" width="2.33203125" style="22" customWidth="1"/>
    <col min="8450" max="8450" width="41.109375" style="22" customWidth="1"/>
    <col min="8451" max="8451" width="21" style="22" customWidth="1"/>
    <col min="8452" max="8452" width="12.44140625" style="22" bestFit="1" customWidth="1"/>
    <col min="8453" max="8453" width="14.77734375" style="22" bestFit="1" customWidth="1"/>
    <col min="8454" max="8454" width="24.88671875" style="22" customWidth="1"/>
    <col min="8455" max="8455" width="22.33203125" style="22" bestFit="1" customWidth="1"/>
    <col min="8456" max="8456" width="37.88671875" style="22" bestFit="1" customWidth="1"/>
    <col min="8457" max="8457" width="12.21875" style="22"/>
    <col min="8458" max="8458" width="15.33203125" style="22" bestFit="1" customWidth="1"/>
    <col min="8459" max="8704" width="12.21875" style="22"/>
    <col min="8705" max="8705" width="2.33203125" style="22" customWidth="1"/>
    <col min="8706" max="8706" width="41.109375" style="22" customWidth="1"/>
    <col min="8707" max="8707" width="21" style="22" customWidth="1"/>
    <col min="8708" max="8708" width="12.44140625" style="22" bestFit="1" customWidth="1"/>
    <col min="8709" max="8709" width="14.77734375" style="22" bestFit="1" customWidth="1"/>
    <col min="8710" max="8710" width="24.88671875" style="22" customWidth="1"/>
    <col min="8711" max="8711" width="22.33203125" style="22" bestFit="1" customWidth="1"/>
    <col min="8712" max="8712" width="37.88671875" style="22" bestFit="1" customWidth="1"/>
    <col min="8713" max="8713" width="12.21875" style="22"/>
    <col min="8714" max="8714" width="15.33203125" style="22" bestFit="1" customWidth="1"/>
    <col min="8715" max="8960" width="12.21875" style="22"/>
    <col min="8961" max="8961" width="2.33203125" style="22" customWidth="1"/>
    <col min="8962" max="8962" width="41.109375" style="22" customWidth="1"/>
    <col min="8963" max="8963" width="21" style="22" customWidth="1"/>
    <col min="8964" max="8964" width="12.44140625" style="22" bestFit="1" customWidth="1"/>
    <col min="8965" max="8965" width="14.77734375" style="22" bestFit="1" customWidth="1"/>
    <col min="8966" max="8966" width="24.88671875" style="22" customWidth="1"/>
    <col min="8967" max="8967" width="22.33203125" style="22" bestFit="1" customWidth="1"/>
    <col min="8968" max="8968" width="37.88671875" style="22" bestFit="1" customWidth="1"/>
    <col min="8969" max="8969" width="12.21875" style="22"/>
    <col min="8970" max="8970" width="15.33203125" style="22" bestFit="1" customWidth="1"/>
    <col min="8971" max="9216" width="12.21875" style="22"/>
    <col min="9217" max="9217" width="2.33203125" style="22" customWidth="1"/>
    <col min="9218" max="9218" width="41.109375" style="22" customWidth="1"/>
    <col min="9219" max="9219" width="21" style="22" customWidth="1"/>
    <col min="9220" max="9220" width="12.44140625" style="22" bestFit="1" customWidth="1"/>
    <col min="9221" max="9221" width="14.77734375" style="22" bestFit="1" customWidth="1"/>
    <col min="9222" max="9222" width="24.88671875" style="22" customWidth="1"/>
    <col min="9223" max="9223" width="22.33203125" style="22" bestFit="1" customWidth="1"/>
    <col min="9224" max="9224" width="37.88671875" style="22" bestFit="1" customWidth="1"/>
    <col min="9225" max="9225" width="12.21875" style="22"/>
    <col min="9226" max="9226" width="15.33203125" style="22" bestFit="1" customWidth="1"/>
    <col min="9227" max="9472" width="12.21875" style="22"/>
    <col min="9473" max="9473" width="2.33203125" style="22" customWidth="1"/>
    <col min="9474" max="9474" width="41.109375" style="22" customWidth="1"/>
    <col min="9475" max="9475" width="21" style="22" customWidth="1"/>
    <col min="9476" max="9476" width="12.44140625" style="22" bestFit="1" customWidth="1"/>
    <col min="9477" max="9477" width="14.77734375" style="22" bestFit="1" customWidth="1"/>
    <col min="9478" max="9478" width="24.88671875" style="22" customWidth="1"/>
    <col min="9479" max="9479" width="22.33203125" style="22" bestFit="1" customWidth="1"/>
    <col min="9480" max="9480" width="37.88671875" style="22" bestFit="1" customWidth="1"/>
    <col min="9481" max="9481" width="12.21875" style="22"/>
    <col min="9482" max="9482" width="15.33203125" style="22" bestFit="1" customWidth="1"/>
    <col min="9483" max="9728" width="12.21875" style="22"/>
    <col min="9729" max="9729" width="2.33203125" style="22" customWidth="1"/>
    <col min="9730" max="9730" width="41.109375" style="22" customWidth="1"/>
    <col min="9731" max="9731" width="21" style="22" customWidth="1"/>
    <col min="9732" max="9732" width="12.44140625" style="22" bestFit="1" customWidth="1"/>
    <col min="9733" max="9733" width="14.77734375" style="22" bestFit="1" customWidth="1"/>
    <col min="9734" max="9734" width="24.88671875" style="22" customWidth="1"/>
    <col min="9735" max="9735" width="22.33203125" style="22" bestFit="1" customWidth="1"/>
    <col min="9736" max="9736" width="37.88671875" style="22" bestFit="1" customWidth="1"/>
    <col min="9737" max="9737" width="12.21875" style="22"/>
    <col min="9738" max="9738" width="15.33203125" style="22" bestFit="1" customWidth="1"/>
    <col min="9739" max="9984" width="12.21875" style="22"/>
    <col min="9985" max="9985" width="2.33203125" style="22" customWidth="1"/>
    <col min="9986" max="9986" width="41.109375" style="22" customWidth="1"/>
    <col min="9987" max="9987" width="21" style="22" customWidth="1"/>
    <col min="9988" max="9988" width="12.44140625" style="22" bestFit="1" customWidth="1"/>
    <col min="9989" max="9989" width="14.77734375" style="22" bestFit="1" customWidth="1"/>
    <col min="9990" max="9990" width="24.88671875" style="22" customWidth="1"/>
    <col min="9991" max="9991" width="22.33203125" style="22" bestFit="1" customWidth="1"/>
    <col min="9992" max="9992" width="37.88671875" style="22" bestFit="1" customWidth="1"/>
    <col min="9993" max="9993" width="12.21875" style="22"/>
    <col min="9994" max="9994" width="15.33203125" style="22" bestFit="1" customWidth="1"/>
    <col min="9995" max="10240" width="12.21875" style="22"/>
    <col min="10241" max="10241" width="2.33203125" style="22" customWidth="1"/>
    <col min="10242" max="10242" width="41.109375" style="22" customWidth="1"/>
    <col min="10243" max="10243" width="21" style="22" customWidth="1"/>
    <col min="10244" max="10244" width="12.44140625" style="22" bestFit="1" customWidth="1"/>
    <col min="10245" max="10245" width="14.77734375" style="22" bestFit="1" customWidth="1"/>
    <col min="10246" max="10246" width="24.88671875" style="22" customWidth="1"/>
    <col min="10247" max="10247" width="22.33203125" style="22" bestFit="1" customWidth="1"/>
    <col min="10248" max="10248" width="37.88671875" style="22" bestFit="1" customWidth="1"/>
    <col min="10249" max="10249" width="12.21875" style="22"/>
    <col min="10250" max="10250" width="15.33203125" style="22" bestFit="1" customWidth="1"/>
    <col min="10251" max="10496" width="12.21875" style="22"/>
    <col min="10497" max="10497" width="2.33203125" style="22" customWidth="1"/>
    <col min="10498" max="10498" width="41.109375" style="22" customWidth="1"/>
    <col min="10499" max="10499" width="21" style="22" customWidth="1"/>
    <col min="10500" max="10500" width="12.44140625" style="22" bestFit="1" customWidth="1"/>
    <col min="10501" max="10501" width="14.77734375" style="22" bestFit="1" customWidth="1"/>
    <col min="10502" max="10502" width="24.88671875" style="22" customWidth="1"/>
    <col min="10503" max="10503" width="22.33203125" style="22" bestFit="1" customWidth="1"/>
    <col min="10504" max="10504" width="37.88671875" style="22" bestFit="1" customWidth="1"/>
    <col min="10505" max="10505" width="12.21875" style="22"/>
    <col min="10506" max="10506" width="15.33203125" style="22" bestFit="1" customWidth="1"/>
    <col min="10507" max="10752" width="12.21875" style="22"/>
    <col min="10753" max="10753" width="2.33203125" style="22" customWidth="1"/>
    <col min="10754" max="10754" width="41.109375" style="22" customWidth="1"/>
    <col min="10755" max="10755" width="21" style="22" customWidth="1"/>
    <col min="10756" max="10756" width="12.44140625" style="22" bestFit="1" customWidth="1"/>
    <col min="10757" max="10757" width="14.77734375" style="22" bestFit="1" customWidth="1"/>
    <col min="10758" max="10758" width="24.88671875" style="22" customWidth="1"/>
    <col min="10759" max="10759" width="22.33203125" style="22" bestFit="1" customWidth="1"/>
    <col min="10760" max="10760" width="37.88671875" style="22" bestFit="1" customWidth="1"/>
    <col min="10761" max="10761" width="12.21875" style="22"/>
    <col min="10762" max="10762" width="15.33203125" style="22" bestFit="1" customWidth="1"/>
    <col min="10763" max="11008" width="12.21875" style="22"/>
    <col min="11009" max="11009" width="2.33203125" style="22" customWidth="1"/>
    <col min="11010" max="11010" width="41.109375" style="22" customWidth="1"/>
    <col min="11011" max="11011" width="21" style="22" customWidth="1"/>
    <col min="11012" max="11012" width="12.44140625" style="22" bestFit="1" customWidth="1"/>
    <col min="11013" max="11013" width="14.77734375" style="22" bestFit="1" customWidth="1"/>
    <col min="11014" max="11014" width="24.88671875" style="22" customWidth="1"/>
    <col min="11015" max="11015" width="22.33203125" style="22" bestFit="1" customWidth="1"/>
    <col min="11016" max="11016" width="37.88671875" style="22" bestFit="1" customWidth="1"/>
    <col min="11017" max="11017" width="12.21875" style="22"/>
    <col min="11018" max="11018" width="15.33203125" style="22" bestFit="1" customWidth="1"/>
    <col min="11019" max="11264" width="12.21875" style="22"/>
    <col min="11265" max="11265" width="2.33203125" style="22" customWidth="1"/>
    <col min="11266" max="11266" width="41.109375" style="22" customWidth="1"/>
    <col min="11267" max="11267" width="21" style="22" customWidth="1"/>
    <col min="11268" max="11268" width="12.44140625" style="22" bestFit="1" customWidth="1"/>
    <col min="11269" max="11269" width="14.77734375" style="22" bestFit="1" customWidth="1"/>
    <col min="11270" max="11270" width="24.88671875" style="22" customWidth="1"/>
    <col min="11271" max="11271" width="22.33203125" style="22" bestFit="1" customWidth="1"/>
    <col min="11272" max="11272" width="37.88671875" style="22" bestFit="1" customWidth="1"/>
    <col min="11273" max="11273" width="12.21875" style="22"/>
    <col min="11274" max="11274" width="15.33203125" style="22" bestFit="1" customWidth="1"/>
    <col min="11275" max="11520" width="12.21875" style="22"/>
    <col min="11521" max="11521" width="2.33203125" style="22" customWidth="1"/>
    <col min="11522" max="11522" width="41.109375" style="22" customWidth="1"/>
    <col min="11523" max="11523" width="21" style="22" customWidth="1"/>
    <col min="11524" max="11524" width="12.44140625" style="22" bestFit="1" customWidth="1"/>
    <col min="11525" max="11525" width="14.77734375" style="22" bestFit="1" customWidth="1"/>
    <col min="11526" max="11526" width="24.88671875" style="22" customWidth="1"/>
    <col min="11527" max="11527" width="22.33203125" style="22" bestFit="1" customWidth="1"/>
    <col min="11528" max="11528" width="37.88671875" style="22" bestFit="1" customWidth="1"/>
    <col min="11529" max="11529" width="12.21875" style="22"/>
    <col min="11530" max="11530" width="15.33203125" style="22" bestFit="1" customWidth="1"/>
    <col min="11531" max="11776" width="12.21875" style="22"/>
    <col min="11777" max="11777" width="2.33203125" style="22" customWidth="1"/>
    <col min="11778" max="11778" width="41.109375" style="22" customWidth="1"/>
    <col min="11779" max="11779" width="21" style="22" customWidth="1"/>
    <col min="11780" max="11780" width="12.44140625" style="22" bestFit="1" customWidth="1"/>
    <col min="11781" max="11781" width="14.77734375" style="22" bestFit="1" customWidth="1"/>
    <col min="11782" max="11782" width="24.88671875" style="22" customWidth="1"/>
    <col min="11783" max="11783" width="22.33203125" style="22" bestFit="1" customWidth="1"/>
    <col min="11784" max="11784" width="37.88671875" style="22" bestFit="1" customWidth="1"/>
    <col min="11785" max="11785" width="12.21875" style="22"/>
    <col min="11786" max="11786" width="15.33203125" style="22" bestFit="1" customWidth="1"/>
    <col min="11787" max="12032" width="12.21875" style="22"/>
    <col min="12033" max="12033" width="2.33203125" style="22" customWidth="1"/>
    <col min="12034" max="12034" width="41.109375" style="22" customWidth="1"/>
    <col min="12035" max="12035" width="21" style="22" customWidth="1"/>
    <col min="12036" max="12036" width="12.44140625" style="22" bestFit="1" customWidth="1"/>
    <col min="12037" max="12037" width="14.77734375" style="22" bestFit="1" customWidth="1"/>
    <col min="12038" max="12038" width="24.88671875" style="22" customWidth="1"/>
    <col min="12039" max="12039" width="22.33203125" style="22" bestFit="1" customWidth="1"/>
    <col min="12040" max="12040" width="37.88671875" style="22" bestFit="1" customWidth="1"/>
    <col min="12041" max="12041" width="12.21875" style="22"/>
    <col min="12042" max="12042" width="15.33203125" style="22" bestFit="1" customWidth="1"/>
    <col min="12043" max="12288" width="12.21875" style="22"/>
    <col min="12289" max="12289" width="2.33203125" style="22" customWidth="1"/>
    <col min="12290" max="12290" width="41.109375" style="22" customWidth="1"/>
    <col min="12291" max="12291" width="21" style="22" customWidth="1"/>
    <col min="12292" max="12292" width="12.44140625" style="22" bestFit="1" customWidth="1"/>
    <col min="12293" max="12293" width="14.77734375" style="22" bestFit="1" customWidth="1"/>
    <col min="12294" max="12294" width="24.88671875" style="22" customWidth="1"/>
    <col min="12295" max="12295" width="22.33203125" style="22" bestFit="1" customWidth="1"/>
    <col min="12296" max="12296" width="37.88671875" style="22" bestFit="1" customWidth="1"/>
    <col min="12297" max="12297" width="12.21875" style="22"/>
    <col min="12298" max="12298" width="15.33203125" style="22" bestFit="1" customWidth="1"/>
    <col min="12299" max="12544" width="12.21875" style="22"/>
    <col min="12545" max="12545" width="2.33203125" style="22" customWidth="1"/>
    <col min="12546" max="12546" width="41.109375" style="22" customWidth="1"/>
    <col min="12547" max="12547" width="21" style="22" customWidth="1"/>
    <col min="12548" max="12548" width="12.44140625" style="22" bestFit="1" customWidth="1"/>
    <col min="12549" max="12549" width="14.77734375" style="22" bestFit="1" customWidth="1"/>
    <col min="12550" max="12550" width="24.88671875" style="22" customWidth="1"/>
    <col min="12551" max="12551" width="22.33203125" style="22" bestFit="1" customWidth="1"/>
    <col min="12552" max="12552" width="37.88671875" style="22" bestFit="1" customWidth="1"/>
    <col min="12553" max="12553" width="12.21875" style="22"/>
    <col min="12554" max="12554" width="15.33203125" style="22" bestFit="1" customWidth="1"/>
    <col min="12555" max="12800" width="12.21875" style="22"/>
    <col min="12801" max="12801" width="2.33203125" style="22" customWidth="1"/>
    <col min="12802" max="12802" width="41.109375" style="22" customWidth="1"/>
    <col min="12803" max="12803" width="21" style="22" customWidth="1"/>
    <col min="12804" max="12804" width="12.44140625" style="22" bestFit="1" customWidth="1"/>
    <col min="12805" max="12805" width="14.77734375" style="22" bestFit="1" customWidth="1"/>
    <col min="12806" max="12806" width="24.88671875" style="22" customWidth="1"/>
    <col min="12807" max="12807" width="22.33203125" style="22" bestFit="1" customWidth="1"/>
    <col min="12808" max="12808" width="37.88671875" style="22" bestFit="1" customWidth="1"/>
    <col min="12809" max="12809" width="12.21875" style="22"/>
    <col min="12810" max="12810" width="15.33203125" style="22" bestFit="1" customWidth="1"/>
    <col min="12811" max="13056" width="12.21875" style="22"/>
    <col min="13057" max="13057" width="2.33203125" style="22" customWidth="1"/>
    <col min="13058" max="13058" width="41.109375" style="22" customWidth="1"/>
    <col min="13059" max="13059" width="21" style="22" customWidth="1"/>
    <col min="13060" max="13060" width="12.44140625" style="22" bestFit="1" customWidth="1"/>
    <col min="13061" max="13061" width="14.77734375" style="22" bestFit="1" customWidth="1"/>
    <col min="13062" max="13062" width="24.88671875" style="22" customWidth="1"/>
    <col min="13063" max="13063" width="22.33203125" style="22" bestFit="1" customWidth="1"/>
    <col min="13064" max="13064" width="37.88671875" style="22" bestFit="1" customWidth="1"/>
    <col min="13065" max="13065" width="12.21875" style="22"/>
    <col min="13066" max="13066" width="15.33203125" style="22" bestFit="1" customWidth="1"/>
    <col min="13067" max="13312" width="12.21875" style="22"/>
    <col min="13313" max="13313" width="2.33203125" style="22" customWidth="1"/>
    <col min="13314" max="13314" width="41.109375" style="22" customWidth="1"/>
    <col min="13315" max="13315" width="21" style="22" customWidth="1"/>
    <col min="13316" max="13316" width="12.44140625" style="22" bestFit="1" customWidth="1"/>
    <col min="13317" max="13317" width="14.77734375" style="22" bestFit="1" customWidth="1"/>
    <col min="13318" max="13318" width="24.88671875" style="22" customWidth="1"/>
    <col min="13319" max="13319" width="22.33203125" style="22" bestFit="1" customWidth="1"/>
    <col min="13320" max="13320" width="37.88671875" style="22" bestFit="1" customWidth="1"/>
    <col min="13321" max="13321" width="12.21875" style="22"/>
    <col min="13322" max="13322" width="15.33203125" style="22" bestFit="1" customWidth="1"/>
    <col min="13323" max="13568" width="12.21875" style="22"/>
    <col min="13569" max="13569" width="2.33203125" style="22" customWidth="1"/>
    <col min="13570" max="13570" width="41.109375" style="22" customWidth="1"/>
    <col min="13571" max="13571" width="21" style="22" customWidth="1"/>
    <col min="13572" max="13572" width="12.44140625" style="22" bestFit="1" customWidth="1"/>
    <col min="13573" max="13573" width="14.77734375" style="22" bestFit="1" customWidth="1"/>
    <col min="13574" max="13574" width="24.88671875" style="22" customWidth="1"/>
    <col min="13575" max="13575" width="22.33203125" style="22" bestFit="1" customWidth="1"/>
    <col min="13576" max="13576" width="37.88671875" style="22" bestFit="1" customWidth="1"/>
    <col min="13577" max="13577" width="12.21875" style="22"/>
    <col min="13578" max="13578" width="15.33203125" style="22" bestFit="1" customWidth="1"/>
    <col min="13579" max="13824" width="12.21875" style="22"/>
    <col min="13825" max="13825" width="2.33203125" style="22" customWidth="1"/>
    <col min="13826" max="13826" width="41.109375" style="22" customWidth="1"/>
    <col min="13827" max="13827" width="21" style="22" customWidth="1"/>
    <col min="13828" max="13828" width="12.44140625" style="22" bestFit="1" customWidth="1"/>
    <col min="13829" max="13829" width="14.77734375" style="22" bestFit="1" customWidth="1"/>
    <col min="13830" max="13830" width="24.88671875" style="22" customWidth="1"/>
    <col min="13831" max="13831" width="22.33203125" style="22" bestFit="1" customWidth="1"/>
    <col min="13832" max="13832" width="37.88671875" style="22" bestFit="1" customWidth="1"/>
    <col min="13833" max="13833" width="12.21875" style="22"/>
    <col min="13834" max="13834" width="15.33203125" style="22" bestFit="1" customWidth="1"/>
    <col min="13835" max="14080" width="12.21875" style="22"/>
    <col min="14081" max="14081" width="2.33203125" style="22" customWidth="1"/>
    <col min="14082" max="14082" width="41.109375" style="22" customWidth="1"/>
    <col min="14083" max="14083" width="21" style="22" customWidth="1"/>
    <col min="14084" max="14084" width="12.44140625" style="22" bestFit="1" customWidth="1"/>
    <col min="14085" max="14085" width="14.77734375" style="22" bestFit="1" customWidth="1"/>
    <col min="14086" max="14086" width="24.88671875" style="22" customWidth="1"/>
    <col min="14087" max="14087" width="22.33203125" style="22" bestFit="1" customWidth="1"/>
    <col min="14088" max="14088" width="37.88671875" style="22" bestFit="1" customWidth="1"/>
    <col min="14089" max="14089" width="12.21875" style="22"/>
    <col min="14090" max="14090" width="15.33203125" style="22" bestFit="1" customWidth="1"/>
    <col min="14091" max="14336" width="12.21875" style="22"/>
    <col min="14337" max="14337" width="2.33203125" style="22" customWidth="1"/>
    <col min="14338" max="14338" width="41.109375" style="22" customWidth="1"/>
    <col min="14339" max="14339" width="21" style="22" customWidth="1"/>
    <col min="14340" max="14340" width="12.44140625" style="22" bestFit="1" customWidth="1"/>
    <col min="14341" max="14341" width="14.77734375" style="22" bestFit="1" customWidth="1"/>
    <col min="14342" max="14342" width="24.88671875" style="22" customWidth="1"/>
    <col min="14343" max="14343" width="22.33203125" style="22" bestFit="1" customWidth="1"/>
    <col min="14344" max="14344" width="37.88671875" style="22" bestFit="1" customWidth="1"/>
    <col min="14345" max="14345" width="12.21875" style="22"/>
    <col min="14346" max="14346" width="15.33203125" style="22" bestFit="1" customWidth="1"/>
    <col min="14347" max="14592" width="12.21875" style="22"/>
    <col min="14593" max="14593" width="2.33203125" style="22" customWidth="1"/>
    <col min="14594" max="14594" width="41.109375" style="22" customWidth="1"/>
    <col min="14595" max="14595" width="21" style="22" customWidth="1"/>
    <col min="14596" max="14596" width="12.44140625" style="22" bestFit="1" customWidth="1"/>
    <col min="14597" max="14597" width="14.77734375" style="22" bestFit="1" customWidth="1"/>
    <col min="14598" max="14598" width="24.88671875" style="22" customWidth="1"/>
    <col min="14599" max="14599" width="22.33203125" style="22" bestFit="1" customWidth="1"/>
    <col min="14600" max="14600" width="37.88671875" style="22" bestFit="1" customWidth="1"/>
    <col min="14601" max="14601" width="12.21875" style="22"/>
    <col min="14602" max="14602" width="15.33203125" style="22" bestFit="1" customWidth="1"/>
    <col min="14603" max="14848" width="12.21875" style="22"/>
    <col min="14849" max="14849" width="2.33203125" style="22" customWidth="1"/>
    <col min="14850" max="14850" width="41.109375" style="22" customWidth="1"/>
    <col min="14851" max="14851" width="21" style="22" customWidth="1"/>
    <col min="14852" max="14852" width="12.44140625" style="22" bestFit="1" customWidth="1"/>
    <col min="14853" max="14853" width="14.77734375" style="22" bestFit="1" customWidth="1"/>
    <col min="14854" max="14854" width="24.88671875" style="22" customWidth="1"/>
    <col min="14855" max="14855" width="22.33203125" style="22" bestFit="1" customWidth="1"/>
    <col min="14856" max="14856" width="37.88671875" style="22" bestFit="1" customWidth="1"/>
    <col min="14857" max="14857" width="12.21875" style="22"/>
    <col min="14858" max="14858" width="15.33203125" style="22" bestFit="1" customWidth="1"/>
    <col min="14859" max="15104" width="12.21875" style="22"/>
    <col min="15105" max="15105" width="2.33203125" style="22" customWidth="1"/>
    <col min="15106" max="15106" width="41.109375" style="22" customWidth="1"/>
    <col min="15107" max="15107" width="21" style="22" customWidth="1"/>
    <col min="15108" max="15108" width="12.44140625" style="22" bestFit="1" customWidth="1"/>
    <col min="15109" max="15109" width="14.77734375" style="22" bestFit="1" customWidth="1"/>
    <col min="15110" max="15110" width="24.88671875" style="22" customWidth="1"/>
    <col min="15111" max="15111" width="22.33203125" style="22" bestFit="1" customWidth="1"/>
    <col min="15112" max="15112" width="37.88671875" style="22" bestFit="1" customWidth="1"/>
    <col min="15113" max="15113" width="12.21875" style="22"/>
    <col min="15114" max="15114" width="15.33203125" style="22" bestFit="1" customWidth="1"/>
    <col min="15115" max="15360" width="12.21875" style="22"/>
    <col min="15361" max="15361" width="2.33203125" style="22" customWidth="1"/>
    <col min="15362" max="15362" width="41.109375" style="22" customWidth="1"/>
    <col min="15363" max="15363" width="21" style="22" customWidth="1"/>
    <col min="15364" max="15364" width="12.44140625" style="22" bestFit="1" customWidth="1"/>
    <col min="15365" max="15365" width="14.77734375" style="22" bestFit="1" customWidth="1"/>
    <col min="15366" max="15366" width="24.88671875" style="22" customWidth="1"/>
    <col min="15367" max="15367" width="22.33203125" style="22" bestFit="1" customWidth="1"/>
    <col min="15368" max="15368" width="37.88671875" style="22" bestFit="1" customWidth="1"/>
    <col min="15369" max="15369" width="12.21875" style="22"/>
    <col min="15370" max="15370" width="15.33203125" style="22" bestFit="1" customWidth="1"/>
    <col min="15371" max="15616" width="12.21875" style="22"/>
    <col min="15617" max="15617" width="2.33203125" style="22" customWidth="1"/>
    <col min="15618" max="15618" width="41.109375" style="22" customWidth="1"/>
    <col min="15619" max="15619" width="21" style="22" customWidth="1"/>
    <col min="15620" max="15620" width="12.44140625" style="22" bestFit="1" customWidth="1"/>
    <col min="15621" max="15621" width="14.77734375" style="22" bestFit="1" customWidth="1"/>
    <col min="15622" max="15622" width="24.88671875" style="22" customWidth="1"/>
    <col min="15623" max="15623" width="22.33203125" style="22" bestFit="1" customWidth="1"/>
    <col min="15624" max="15624" width="37.88671875" style="22" bestFit="1" customWidth="1"/>
    <col min="15625" max="15625" width="12.21875" style="22"/>
    <col min="15626" max="15626" width="15.33203125" style="22" bestFit="1" customWidth="1"/>
    <col min="15627" max="15872" width="12.21875" style="22"/>
    <col min="15873" max="15873" width="2.33203125" style="22" customWidth="1"/>
    <col min="15874" max="15874" width="41.109375" style="22" customWidth="1"/>
    <col min="15875" max="15875" width="21" style="22" customWidth="1"/>
    <col min="15876" max="15876" width="12.44140625" style="22" bestFit="1" customWidth="1"/>
    <col min="15877" max="15877" width="14.77734375" style="22" bestFit="1" customWidth="1"/>
    <col min="15878" max="15878" width="24.88671875" style="22" customWidth="1"/>
    <col min="15879" max="15879" width="22.33203125" style="22" bestFit="1" customWidth="1"/>
    <col min="15880" max="15880" width="37.88671875" style="22" bestFit="1" customWidth="1"/>
    <col min="15881" max="15881" width="12.21875" style="22"/>
    <col min="15882" max="15882" width="15.33203125" style="22" bestFit="1" customWidth="1"/>
    <col min="15883" max="16128" width="12.21875" style="22"/>
    <col min="16129" max="16129" width="2.33203125" style="22" customWidth="1"/>
    <col min="16130" max="16130" width="41.109375" style="22" customWidth="1"/>
    <col min="16131" max="16131" width="21" style="22" customWidth="1"/>
    <col min="16132" max="16132" width="12.44140625" style="22" bestFit="1" customWidth="1"/>
    <col min="16133" max="16133" width="14.77734375" style="22" bestFit="1" customWidth="1"/>
    <col min="16134" max="16134" width="24.88671875" style="22" customWidth="1"/>
    <col min="16135" max="16135" width="22.33203125" style="22" bestFit="1" customWidth="1"/>
    <col min="16136" max="16136" width="37.88671875" style="22" bestFit="1" customWidth="1"/>
    <col min="16137" max="16137" width="12.21875" style="22"/>
    <col min="16138" max="16138" width="15.33203125" style="22" bestFit="1" customWidth="1"/>
    <col min="16139" max="16384" width="12.21875" style="22"/>
  </cols>
  <sheetData>
    <row r="1" spans="2:14" x14ac:dyDescent="0.3">
      <c r="E1" s="66"/>
    </row>
    <row r="2" spans="2:14" ht="15.6" hidden="1" x14ac:dyDescent="0.3">
      <c r="C2" s="23"/>
      <c r="D2" s="22"/>
      <c r="E2" s="67">
        <v>3291.56</v>
      </c>
      <c r="F2" s="52">
        <v>24</v>
      </c>
    </row>
    <row r="3" spans="2:14" ht="15.6" customHeight="1" x14ac:dyDescent="0.3">
      <c r="C3" s="148" t="s">
        <v>36</v>
      </c>
      <c r="D3" s="148"/>
      <c r="E3" s="148"/>
      <c r="F3" s="148"/>
      <c r="G3" s="51"/>
      <c r="H3" s="51"/>
      <c r="I3" s="51"/>
      <c r="J3" s="24"/>
      <c r="K3" s="24"/>
      <c r="L3" s="24"/>
      <c r="M3" s="24"/>
      <c r="N3" s="24"/>
    </row>
    <row r="4" spans="2:14" ht="15.6" customHeight="1" x14ac:dyDescent="0.3">
      <c r="B4" s="51"/>
      <c r="C4" s="148"/>
      <c r="D4" s="148"/>
      <c r="E4" s="148"/>
      <c r="F4" s="148"/>
      <c r="G4" s="51"/>
      <c r="H4" s="51"/>
      <c r="I4" s="51"/>
      <c r="K4" s="24"/>
      <c r="L4" s="24"/>
      <c r="M4" s="24"/>
      <c r="N4" s="24"/>
    </row>
    <row r="5" spans="2:14" ht="15.6" customHeight="1" x14ac:dyDescent="0.3">
      <c r="B5" s="51"/>
      <c r="C5" s="148"/>
      <c r="D5" s="148"/>
      <c r="E5" s="148"/>
      <c r="F5" s="148"/>
      <c r="G5" s="51"/>
      <c r="H5" s="51"/>
      <c r="I5" s="51"/>
      <c r="K5" s="24"/>
      <c r="L5" s="24"/>
      <c r="M5" s="24"/>
      <c r="N5" s="24"/>
    </row>
    <row r="6" spans="2:14" ht="14.4" customHeight="1" x14ac:dyDescent="0.3">
      <c r="C6" s="148"/>
      <c r="D6" s="148"/>
      <c r="E6" s="148"/>
      <c r="F6" s="148"/>
    </row>
    <row r="7" spans="2:14" ht="14.4" customHeight="1" x14ac:dyDescent="0.3">
      <c r="C7" s="148"/>
      <c r="D7" s="148"/>
      <c r="E7" s="148"/>
      <c r="F7" s="148"/>
    </row>
    <row r="10" spans="2:14" ht="21" x14ac:dyDescent="0.3">
      <c r="B10" s="44">
        <f>IF(Turnover!P21&gt;0,Turnover!P21,Turnover!B68:E68)</f>
        <v>18.059999999999999</v>
      </c>
    </row>
    <row r="11" spans="2:14" ht="21" customHeight="1" x14ac:dyDescent="0.4">
      <c r="B11" s="25"/>
      <c r="C11" s="25"/>
      <c r="D11" s="43"/>
      <c r="E11" s="26"/>
      <c r="J11" s="152"/>
    </row>
    <row r="12" spans="2:14" ht="15.6" customHeight="1" x14ac:dyDescent="0.4">
      <c r="B12" s="25"/>
      <c r="C12" s="150" t="s">
        <v>47</v>
      </c>
      <c r="D12" s="150"/>
      <c r="E12" s="150"/>
      <c r="F12" s="150"/>
      <c r="J12" s="153"/>
    </row>
    <row r="13" spans="2:14" ht="19.2" customHeight="1" x14ac:dyDescent="0.3">
      <c r="B13" s="25"/>
      <c r="C13" s="151">
        <f>Premissas!F9*B10</f>
        <v>7884.7459356988629</v>
      </c>
      <c r="D13" s="151"/>
      <c r="E13" s="151"/>
      <c r="F13" s="151"/>
    </row>
    <row r="14" spans="2:14" ht="15.6" customHeight="1" x14ac:dyDescent="0.85">
      <c r="B14" s="25"/>
      <c r="C14" s="151"/>
      <c r="D14" s="151"/>
      <c r="E14" s="151"/>
      <c r="F14" s="151"/>
      <c r="H14" s="46"/>
    </row>
    <row r="15" spans="2:14" ht="15.6" customHeight="1" x14ac:dyDescent="0.3">
      <c r="B15" s="25"/>
      <c r="D15" s="22"/>
    </row>
    <row r="16" spans="2:14" ht="15.6" x14ac:dyDescent="0.3">
      <c r="B16" s="25"/>
      <c r="C16" s="25"/>
      <c r="D16" s="22"/>
      <c r="E16" s="21"/>
      <c r="F16" s="21"/>
      <c r="G16" s="21"/>
      <c r="H16" s="47"/>
    </row>
    <row r="17" spans="2:8" ht="15.6" x14ac:dyDescent="0.3">
      <c r="B17" s="25"/>
      <c r="C17" s="25"/>
      <c r="D17" s="27"/>
      <c r="E17" s="21"/>
      <c r="F17" s="21"/>
      <c r="G17" s="21"/>
    </row>
    <row r="18" spans="2:8" ht="15.6" x14ac:dyDescent="0.3">
      <c r="B18" s="25"/>
      <c r="C18" s="25"/>
      <c r="D18" s="27"/>
      <c r="E18" s="21"/>
      <c r="F18" s="21"/>
      <c r="G18" s="21"/>
    </row>
    <row r="19" spans="2:8" x14ac:dyDescent="0.3">
      <c r="D19" s="22"/>
    </row>
    <row r="20" spans="2:8" x14ac:dyDescent="0.3">
      <c r="D20" s="22"/>
    </row>
    <row r="21" spans="2:8" x14ac:dyDescent="0.3">
      <c r="D21" s="22"/>
      <c r="H21" s="31"/>
    </row>
    <row r="22" spans="2:8" x14ac:dyDescent="0.3">
      <c r="D22" s="22"/>
      <c r="H22" s="33"/>
    </row>
    <row r="23" spans="2:8" ht="18" customHeight="1" x14ac:dyDescent="0.4">
      <c r="C23" s="150" t="s">
        <v>48</v>
      </c>
      <c r="D23" s="150"/>
      <c r="E23" s="150"/>
      <c r="F23" s="150"/>
      <c r="H23" s="31"/>
    </row>
    <row r="24" spans="2:8" ht="14.4" customHeight="1" x14ac:dyDescent="0.3">
      <c r="C24" s="151">
        <f>Premissas!F14*B10</f>
        <v>94771.902272727253</v>
      </c>
      <c r="D24" s="151"/>
      <c r="E24" s="151"/>
      <c r="F24" s="151"/>
    </row>
    <row r="25" spans="2:8" ht="14.4" customHeight="1" x14ac:dyDescent="0.3">
      <c r="C25" s="151"/>
      <c r="D25" s="151"/>
      <c r="E25" s="151"/>
      <c r="F25" s="151"/>
    </row>
    <row r="26" spans="2:8" x14ac:dyDescent="0.3">
      <c r="D26" s="22"/>
      <c r="H26" s="33"/>
    </row>
    <row r="27" spans="2:8" ht="15.6" x14ac:dyDescent="0.3">
      <c r="C27" s="25"/>
      <c r="D27" s="22"/>
      <c r="E27" s="21"/>
      <c r="F27" s="21"/>
    </row>
    <row r="28" spans="2:8" ht="15.6" x14ac:dyDescent="0.3">
      <c r="C28" s="25"/>
      <c r="D28" s="27"/>
      <c r="E28" s="21"/>
      <c r="F28" s="21"/>
    </row>
    <row r="29" spans="2:8" ht="15.6" x14ac:dyDescent="0.3">
      <c r="C29" s="25"/>
      <c r="D29" s="27"/>
      <c r="E29" s="21"/>
      <c r="F29" s="21"/>
      <c r="H29" s="40"/>
    </row>
    <row r="30" spans="2:8" x14ac:dyDescent="0.3">
      <c r="D30" s="22"/>
    </row>
    <row r="31" spans="2:8" x14ac:dyDescent="0.3">
      <c r="D31" s="22"/>
      <c r="H31" s="31"/>
    </row>
    <row r="32" spans="2:8" x14ac:dyDescent="0.3">
      <c r="D32" s="22"/>
      <c r="H32" s="33"/>
    </row>
    <row r="33" spans="3:10" x14ac:dyDescent="0.3">
      <c r="D33" s="22"/>
      <c r="H33" s="31"/>
    </row>
    <row r="34" spans="3:10" ht="15.6" x14ac:dyDescent="0.3">
      <c r="C34" s="34"/>
      <c r="D34" s="34"/>
      <c r="E34" s="34"/>
      <c r="F34" s="34"/>
    </row>
    <row r="35" spans="3:10" ht="21" x14ac:dyDescent="0.4">
      <c r="C35" s="150" t="s">
        <v>49</v>
      </c>
      <c r="D35" s="150"/>
      <c r="E35" s="150"/>
      <c r="F35" s="150"/>
    </row>
    <row r="36" spans="3:10" ht="14.4" customHeight="1" x14ac:dyDescent="0.3">
      <c r="C36" s="151">
        <f>Premissas!F20*B10</f>
        <v>126351.5666868</v>
      </c>
      <c r="D36" s="151"/>
      <c r="E36" s="151"/>
      <c r="F36" s="151"/>
    </row>
    <row r="37" spans="3:10" ht="14.4" customHeight="1" x14ac:dyDescent="0.3">
      <c r="C37" s="151"/>
      <c r="D37" s="151"/>
      <c r="E37" s="151"/>
      <c r="F37" s="151"/>
      <c r="H37" s="31"/>
      <c r="J37" s="33"/>
    </row>
    <row r="38" spans="3:10" x14ac:dyDescent="0.3">
      <c r="D38" s="22"/>
      <c r="H38" s="33"/>
    </row>
    <row r="39" spans="3:10" ht="15.6" x14ac:dyDescent="0.3">
      <c r="C39" s="25"/>
      <c r="D39" s="22"/>
      <c r="E39" s="21"/>
      <c r="F39" s="21"/>
      <c r="G39" s="33"/>
      <c r="H39" s="33"/>
    </row>
    <row r="40" spans="3:10" ht="15.6" x14ac:dyDescent="0.3">
      <c r="C40" s="25"/>
      <c r="D40" s="27"/>
      <c r="E40" s="21"/>
      <c r="F40" s="21"/>
    </row>
    <row r="41" spans="3:10" ht="15.6" x14ac:dyDescent="0.3">
      <c r="C41" s="25"/>
      <c r="D41" s="27"/>
      <c r="E41" s="21"/>
      <c r="F41" s="21"/>
    </row>
    <row r="42" spans="3:10" ht="15.6" x14ac:dyDescent="0.3">
      <c r="C42" s="25"/>
      <c r="D42" s="27"/>
      <c r="E42" s="21"/>
      <c r="F42" s="21"/>
    </row>
    <row r="43" spans="3:10" x14ac:dyDescent="0.3">
      <c r="D43" s="22"/>
    </row>
    <row r="44" spans="3:10" x14ac:dyDescent="0.3">
      <c r="D44" s="22"/>
    </row>
    <row r="45" spans="3:10" x14ac:dyDescent="0.3">
      <c r="D45" s="22"/>
    </row>
    <row r="46" spans="3:10" ht="18.600000000000001" customHeight="1" x14ac:dyDescent="0.3">
      <c r="D46" s="22"/>
    </row>
    <row r="47" spans="3:10" x14ac:dyDescent="0.3">
      <c r="D47" s="22"/>
    </row>
    <row r="48" spans="3:10" ht="21" x14ac:dyDescent="0.4">
      <c r="C48" s="150" t="s">
        <v>52</v>
      </c>
      <c r="D48" s="150"/>
      <c r="E48" s="150"/>
      <c r="F48" s="150"/>
    </row>
    <row r="49" spans="3:9" x14ac:dyDescent="0.3">
      <c r="C49" s="151">
        <f>C13+C24+C36</f>
        <v>229008.21489522612</v>
      </c>
      <c r="D49" s="151"/>
      <c r="E49" s="151"/>
      <c r="F49" s="151"/>
      <c r="H49" s="45"/>
      <c r="I49" s="45"/>
    </row>
    <row r="50" spans="3:9" x14ac:dyDescent="0.3">
      <c r="C50" s="151"/>
      <c r="D50" s="151"/>
      <c r="E50" s="151"/>
      <c r="F50" s="151"/>
    </row>
    <row r="51" spans="3:9" x14ac:dyDescent="0.3">
      <c r="D51" s="22"/>
      <c r="H51" s="45"/>
      <c r="I51" s="45"/>
    </row>
    <row r="52" spans="3:9" ht="15.6" x14ac:dyDescent="0.3">
      <c r="C52" s="25"/>
      <c r="D52" s="22"/>
      <c r="E52" s="21"/>
      <c r="F52" s="21"/>
    </row>
    <row r="53" spans="3:9" ht="15.6" x14ac:dyDescent="0.3">
      <c r="C53" s="25"/>
      <c r="D53" s="27"/>
      <c r="E53" s="21"/>
      <c r="F53" s="21"/>
    </row>
    <row r="54" spans="3:9" ht="15.6" x14ac:dyDescent="0.3">
      <c r="C54" s="25"/>
      <c r="D54" s="27"/>
      <c r="E54" s="21"/>
      <c r="F54" s="21"/>
    </row>
    <row r="55" spans="3:9" ht="15.6" x14ac:dyDescent="0.3">
      <c r="C55" s="25"/>
      <c r="D55" s="27"/>
      <c r="E55" s="21"/>
      <c r="F55" s="21"/>
    </row>
    <row r="56" spans="3:9" x14ac:dyDescent="0.3">
      <c r="D56" s="22"/>
    </row>
    <row r="57" spans="3:9" x14ac:dyDescent="0.3">
      <c r="D57" s="22"/>
    </row>
    <row r="58" spans="3:9" x14ac:dyDescent="0.3">
      <c r="D58" s="22"/>
    </row>
    <row r="59" spans="3:9" x14ac:dyDescent="0.3">
      <c r="D59" s="22"/>
    </row>
    <row r="60" spans="3:9" ht="21" x14ac:dyDescent="0.4">
      <c r="C60" s="150" t="s">
        <v>53</v>
      </c>
      <c r="D60" s="150"/>
      <c r="E60" s="150"/>
      <c r="F60" s="150"/>
    </row>
    <row r="61" spans="3:9" x14ac:dyDescent="0.3">
      <c r="C61" s="151">
        <f>C49/12</f>
        <v>19084.017907935511</v>
      </c>
      <c r="D61" s="151"/>
      <c r="E61" s="151"/>
      <c r="F61" s="151"/>
    </row>
    <row r="62" spans="3:9" x14ac:dyDescent="0.3">
      <c r="C62" s="151"/>
      <c r="D62" s="151"/>
      <c r="E62" s="151"/>
      <c r="F62" s="151"/>
    </row>
    <row r="64" spans="3:9" x14ac:dyDescent="0.3">
      <c r="D64" s="22"/>
    </row>
  </sheetData>
  <sheetProtection algorithmName="SHA-512" hashValue="wDnLBjC5ovUhceXIqcXUWVHpVSl6R5f7zixmnNKJUF7bO+Phvep2hdoGwlYusoFxwWQubbGeQZ6gHPSeBu8G8g==" saltValue="bo8A1nhiQKFMUvxzKGfSZg==" spinCount="100000" sheet="1" objects="1" scenarios="1"/>
  <mergeCells count="12">
    <mergeCell ref="J11:J12"/>
    <mergeCell ref="C12:F12"/>
    <mergeCell ref="C13:F14"/>
    <mergeCell ref="C48:F48"/>
    <mergeCell ref="C49:F50"/>
    <mergeCell ref="C3:F7"/>
    <mergeCell ref="C60:F60"/>
    <mergeCell ref="C61:F62"/>
    <mergeCell ref="C23:F23"/>
    <mergeCell ref="C24:F25"/>
    <mergeCell ref="C35:F35"/>
    <mergeCell ref="C36:F37"/>
  </mergeCells>
  <pageMargins left="0.7" right="0.7" top="0.75" bottom="0.75" header="0.3" footer="0.3"/>
  <pageSetup paperSize="9" fitToHeight="0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07555-7989-4951-9AE7-6243AB24E319}">
  <sheetPr codeName="Planilha1"/>
  <dimension ref="B1:L71"/>
  <sheetViews>
    <sheetView showRowColHeaders="0" topLeftCell="A2" workbookViewId="0">
      <selection activeCell="H9" sqref="H9"/>
    </sheetView>
  </sheetViews>
  <sheetFormatPr defaultColWidth="12.21875" defaultRowHeight="14.4" x14ac:dyDescent="0.3"/>
  <cols>
    <col min="1" max="1" width="2.33203125" style="22" customWidth="1"/>
    <col min="2" max="2" width="31.88671875" style="22" customWidth="1"/>
    <col min="3" max="3" width="24.109375" style="23" bestFit="1" customWidth="1"/>
    <col min="4" max="4" width="5.33203125" style="22" customWidth="1"/>
    <col min="5" max="5" width="3.21875" style="22" bestFit="1" customWidth="1"/>
    <col min="6" max="6" width="14.6640625" style="22" customWidth="1"/>
    <col min="7" max="7" width="29.5546875" style="22" customWidth="1"/>
    <col min="8" max="8" width="13.6640625" style="22" bestFit="1" customWidth="1"/>
    <col min="9" max="9" width="3" style="22" customWidth="1"/>
    <col min="10" max="10" width="9.5546875" style="22" customWidth="1"/>
    <col min="11" max="255" width="12.21875" style="22"/>
    <col min="256" max="256" width="2.33203125" style="22" customWidth="1"/>
    <col min="257" max="257" width="41.109375" style="22" customWidth="1"/>
    <col min="258" max="258" width="21" style="22" customWidth="1"/>
    <col min="259" max="259" width="12.44140625" style="22" bestFit="1" customWidth="1"/>
    <col min="260" max="260" width="14.77734375" style="22" bestFit="1" customWidth="1"/>
    <col min="261" max="261" width="24.88671875" style="22" customWidth="1"/>
    <col min="262" max="262" width="22.33203125" style="22" bestFit="1" customWidth="1"/>
    <col min="263" max="263" width="37.88671875" style="22" bestFit="1" customWidth="1"/>
    <col min="264" max="264" width="12.21875" style="22"/>
    <col min="265" max="265" width="15.33203125" style="22" bestFit="1" customWidth="1"/>
    <col min="266" max="511" width="12.21875" style="22"/>
    <col min="512" max="512" width="2.33203125" style="22" customWidth="1"/>
    <col min="513" max="513" width="41.109375" style="22" customWidth="1"/>
    <col min="514" max="514" width="21" style="22" customWidth="1"/>
    <col min="515" max="515" width="12.44140625" style="22" bestFit="1" customWidth="1"/>
    <col min="516" max="516" width="14.77734375" style="22" bestFit="1" customWidth="1"/>
    <col min="517" max="517" width="24.88671875" style="22" customWidth="1"/>
    <col min="518" max="518" width="22.33203125" style="22" bestFit="1" customWidth="1"/>
    <col min="519" max="519" width="37.88671875" style="22" bestFit="1" customWidth="1"/>
    <col min="520" max="520" width="12.21875" style="22"/>
    <col min="521" max="521" width="15.33203125" style="22" bestFit="1" customWidth="1"/>
    <col min="522" max="767" width="12.21875" style="22"/>
    <col min="768" max="768" width="2.33203125" style="22" customWidth="1"/>
    <col min="769" max="769" width="41.109375" style="22" customWidth="1"/>
    <col min="770" max="770" width="21" style="22" customWidth="1"/>
    <col min="771" max="771" width="12.44140625" style="22" bestFit="1" customWidth="1"/>
    <col min="772" max="772" width="14.77734375" style="22" bestFit="1" customWidth="1"/>
    <col min="773" max="773" width="24.88671875" style="22" customWidth="1"/>
    <col min="774" max="774" width="22.33203125" style="22" bestFit="1" customWidth="1"/>
    <col min="775" max="775" width="37.88671875" style="22" bestFit="1" customWidth="1"/>
    <col min="776" max="776" width="12.21875" style="22"/>
    <col min="777" max="777" width="15.33203125" style="22" bestFit="1" customWidth="1"/>
    <col min="778" max="1023" width="12.21875" style="22"/>
    <col min="1024" max="1024" width="2.33203125" style="22" customWidth="1"/>
    <col min="1025" max="1025" width="41.109375" style="22" customWidth="1"/>
    <col min="1026" max="1026" width="21" style="22" customWidth="1"/>
    <col min="1027" max="1027" width="12.44140625" style="22" bestFit="1" customWidth="1"/>
    <col min="1028" max="1028" width="14.77734375" style="22" bestFit="1" customWidth="1"/>
    <col min="1029" max="1029" width="24.88671875" style="22" customWidth="1"/>
    <col min="1030" max="1030" width="22.33203125" style="22" bestFit="1" customWidth="1"/>
    <col min="1031" max="1031" width="37.88671875" style="22" bestFit="1" customWidth="1"/>
    <col min="1032" max="1032" width="12.21875" style="22"/>
    <col min="1033" max="1033" width="15.33203125" style="22" bestFit="1" customWidth="1"/>
    <col min="1034" max="1279" width="12.21875" style="22"/>
    <col min="1280" max="1280" width="2.33203125" style="22" customWidth="1"/>
    <col min="1281" max="1281" width="41.109375" style="22" customWidth="1"/>
    <col min="1282" max="1282" width="21" style="22" customWidth="1"/>
    <col min="1283" max="1283" width="12.44140625" style="22" bestFit="1" customWidth="1"/>
    <col min="1284" max="1284" width="14.77734375" style="22" bestFit="1" customWidth="1"/>
    <col min="1285" max="1285" width="24.88671875" style="22" customWidth="1"/>
    <col min="1286" max="1286" width="22.33203125" style="22" bestFit="1" customWidth="1"/>
    <col min="1287" max="1287" width="37.88671875" style="22" bestFit="1" customWidth="1"/>
    <col min="1288" max="1288" width="12.21875" style="22"/>
    <col min="1289" max="1289" width="15.33203125" style="22" bestFit="1" customWidth="1"/>
    <col min="1290" max="1535" width="12.21875" style="22"/>
    <col min="1536" max="1536" width="2.33203125" style="22" customWidth="1"/>
    <col min="1537" max="1537" width="41.109375" style="22" customWidth="1"/>
    <col min="1538" max="1538" width="21" style="22" customWidth="1"/>
    <col min="1539" max="1539" width="12.44140625" style="22" bestFit="1" customWidth="1"/>
    <col min="1540" max="1540" width="14.77734375" style="22" bestFit="1" customWidth="1"/>
    <col min="1541" max="1541" width="24.88671875" style="22" customWidth="1"/>
    <col min="1542" max="1542" width="22.33203125" style="22" bestFit="1" customWidth="1"/>
    <col min="1543" max="1543" width="37.88671875" style="22" bestFit="1" customWidth="1"/>
    <col min="1544" max="1544" width="12.21875" style="22"/>
    <col min="1545" max="1545" width="15.33203125" style="22" bestFit="1" customWidth="1"/>
    <col min="1546" max="1791" width="12.21875" style="22"/>
    <col min="1792" max="1792" width="2.33203125" style="22" customWidth="1"/>
    <col min="1793" max="1793" width="41.109375" style="22" customWidth="1"/>
    <col min="1794" max="1794" width="21" style="22" customWidth="1"/>
    <col min="1795" max="1795" width="12.44140625" style="22" bestFit="1" customWidth="1"/>
    <col min="1796" max="1796" width="14.77734375" style="22" bestFit="1" customWidth="1"/>
    <col min="1797" max="1797" width="24.88671875" style="22" customWidth="1"/>
    <col min="1798" max="1798" width="22.33203125" style="22" bestFit="1" customWidth="1"/>
    <col min="1799" max="1799" width="37.88671875" style="22" bestFit="1" customWidth="1"/>
    <col min="1800" max="1800" width="12.21875" style="22"/>
    <col min="1801" max="1801" width="15.33203125" style="22" bestFit="1" customWidth="1"/>
    <col min="1802" max="2047" width="12.21875" style="22"/>
    <col min="2048" max="2048" width="2.33203125" style="22" customWidth="1"/>
    <col min="2049" max="2049" width="41.109375" style="22" customWidth="1"/>
    <col min="2050" max="2050" width="21" style="22" customWidth="1"/>
    <col min="2051" max="2051" width="12.44140625" style="22" bestFit="1" customWidth="1"/>
    <col min="2052" max="2052" width="14.77734375" style="22" bestFit="1" customWidth="1"/>
    <col min="2053" max="2053" width="24.88671875" style="22" customWidth="1"/>
    <col min="2054" max="2054" width="22.33203125" style="22" bestFit="1" customWidth="1"/>
    <col min="2055" max="2055" width="37.88671875" style="22" bestFit="1" customWidth="1"/>
    <col min="2056" max="2056" width="12.21875" style="22"/>
    <col min="2057" max="2057" width="15.33203125" style="22" bestFit="1" customWidth="1"/>
    <col min="2058" max="2303" width="12.21875" style="22"/>
    <col min="2304" max="2304" width="2.33203125" style="22" customWidth="1"/>
    <col min="2305" max="2305" width="41.109375" style="22" customWidth="1"/>
    <col min="2306" max="2306" width="21" style="22" customWidth="1"/>
    <col min="2307" max="2307" width="12.44140625" style="22" bestFit="1" customWidth="1"/>
    <col min="2308" max="2308" width="14.77734375" style="22" bestFit="1" customWidth="1"/>
    <col min="2309" max="2309" width="24.88671875" style="22" customWidth="1"/>
    <col min="2310" max="2310" width="22.33203125" style="22" bestFit="1" customWidth="1"/>
    <col min="2311" max="2311" width="37.88671875" style="22" bestFit="1" customWidth="1"/>
    <col min="2312" max="2312" width="12.21875" style="22"/>
    <col min="2313" max="2313" width="15.33203125" style="22" bestFit="1" customWidth="1"/>
    <col min="2314" max="2559" width="12.21875" style="22"/>
    <col min="2560" max="2560" width="2.33203125" style="22" customWidth="1"/>
    <col min="2561" max="2561" width="41.109375" style="22" customWidth="1"/>
    <col min="2562" max="2562" width="21" style="22" customWidth="1"/>
    <col min="2563" max="2563" width="12.44140625" style="22" bestFit="1" customWidth="1"/>
    <col min="2564" max="2564" width="14.77734375" style="22" bestFit="1" customWidth="1"/>
    <col min="2565" max="2565" width="24.88671875" style="22" customWidth="1"/>
    <col min="2566" max="2566" width="22.33203125" style="22" bestFit="1" customWidth="1"/>
    <col min="2567" max="2567" width="37.88671875" style="22" bestFit="1" customWidth="1"/>
    <col min="2568" max="2568" width="12.21875" style="22"/>
    <col min="2569" max="2569" width="15.33203125" style="22" bestFit="1" customWidth="1"/>
    <col min="2570" max="2815" width="12.21875" style="22"/>
    <col min="2816" max="2816" width="2.33203125" style="22" customWidth="1"/>
    <col min="2817" max="2817" width="41.109375" style="22" customWidth="1"/>
    <col min="2818" max="2818" width="21" style="22" customWidth="1"/>
    <col min="2819" max="2819" width="12.44140625" style="22" bestFit="1" customWidth="1"/>
    <col min="2820" max="2820" width="14.77734375" style="22" bestFit="1" customWidth="1"/>
    <col min="2821" max="2821" width="24.88671875" style="22" customWidth="1"/>
    <col min="2822" max="2822" width="22.33203125" style="22" bestFit="1" customWidth="1"/>
    <col min="2823" max="2823" width="37.88671875" style="22" bestFit="1" customWidth="1"/>
    <col min="2824" max="2824" width="12.21875" style="22"/>
    <col min="2825" max="2825" width="15.33203125" style="22" bestFit="1" customWidth="1"/>
    <col min="2826" max="3071" width="12.21875" style="22"/>
    <col min="3072" max="3072" width="2.33203125" style="22" customWidth="1"/>
    <col min="3073" max="3073" width="41.109375" style="22" customWidth="1"/>
    <col min="3074" max="3074" width="21" style="22" customWidth="1"/>
    <col min="3075" max="3075" width="12.44140625" style="22" bestFit="1" customWidth="1"/>
    <col min="3076" max="3076" width="14.77734375" style="22" bestFit="1" customWidth="1"/>
    <col min="3077" max="3077" width="24.88671875" style="22" customWidth="1"/>
    <col min="3078" max="3078" width="22.33203125" style="22" bestFit="1" customWidth="1"/>
    <col min="3079" max="3079" width="37.88671875" style="22" bestFit="1" customWidth="1"/>
    <col min="3080" max="3080" width="12.21875" style="22"/>
    <col min="3081" max="3081" width="15.33203125" style="22" bestFit="1" customWidth="1"/>
    <col min="3082" max="3327" width="12.21875" style="22"/>
    <col min="3328" max="3328" width="2.33203125" style="22" customWidth="1"/>
    <col min="3329" max="3329" width="41.109375" style="22" customWidth="1"/>
    <col min="3330" max="3330" width="21" style="22" customWidth="1"/>
    <col min="3331" max="3331" width="12.44140625" style="22" bestFit="1" customWidth="1"/>
    <col min="3332" max="3332" width="14.77734375" style="22" bestFit="1" customWidth="1"/>
    <col min="3333" max="3333" width="24.88671875" style="22" customWidth="1"/>
    <col min="3334" max="3334" width="22.33203125" style="22" bestFit="1" customWidth="1"/>
    <col min="3335" max="3335" width="37.88671875" style="22" bestFit="1" customWidth="1"/>
    <col min="3336" max="3336" width="12.21875" style="22"/>
    <col min="3337" max="3337" width="15.33203125" style="22" bestFit="1" customWidth="1"/>
    <col min="3338" max="3583" width="12.21875" style="22"/>
    <col min="3584" max="3584" width="2.33203125" style="22" customWidth="1"/>
    <col min="3585" max="3585" width="41.109375" style="22" customWidth="1"/>
    <col min="3586" max="3586" width="21" style="22" customWidth="1"/>
    <col min="3587" max="3587" width="12.44140625" style="22" bestFit="1" customWidth="1"/>
    <col min="3588" max="3588" width="14.77734375" style="22" bestFit="1" customWidth="1"/>
    <col min="3589" max="3589" width="24.88671875" style="22" customWidth="1"/>
    <col min="3590" max="3590" width="22.33203125" style="22" bestFit="1" customWidth="1"/>
    <col min="3591" max="3591" width="37.88671875" style="22" bestFit="1" customWidth="1"/>
    <col min="3592" max="3592" width="12.21875" style="22"/>
    <col min="3593" max="3593" width="15.33203125" style="22" bestFit="1" customWidth="1"/>
    <col min="3594" max="3839" width="12.21875" style="22"/>
    <col min="3840" max="3840" width="2.33203125" style="22" customWidth="1"/>
    <col min="3841" max="3841" width="41.109375" style="22" customWidth="1"/>
    <col min="3842" max="3842" width="21" style="22" customWidth="1"/>
    <col min="3843" max="3843" width="12.44140625" style="22" bestFit="1" customWidth="1"/>
    <col min="3844" max="3844" width="14.77734375" style="22" bestFit="1" customWidth="1"/>
    <col min="3845" max="3845" width="24.88671875" style="22" customWidth="1"/>
    <col min="3846" max="3846" width="22.33203125" style="22" bestFit="1" customWidth="1"/>
    <col min="3847" max="3847" width="37.88671875" style="22" bestFit="1" customWidth="1"/>
    <col min="3848" max="3848" width="12.21875" style="22"/>
    <col min="3849" max="3849" width="15.33203125" style="22" bestFit="1" customWidth="1"/>
    <col min="3850" max="4095" width="12.21875" style="22"/>
    <col min="4096" max="4096" width="2.33203125" style="22" customWidth="1"/>
    <col min="4097" max="4097" width="41.109375" style="22" customWidth="1"/>
    <col min="4098" max="4098" width="21" style="22" customWidth="1"/>
    <col min="4099" max="4099" width="12.44140625" style="22" bestFit="1" customWidth="1"/>
    <col min="4100" max="4100" width="14.77734375" style="22" bestFit="1" customWidth="1"/>
    <col min="4101" max="4101" width="24.88671875" style="22" customWidth="1"/>
    <col min="4102" max="4102" width="22.33203125" style="22" bestFit="1" customWidth="1"/>
    <col min="4103" max="4103" width="37.88671875" style="22" bestFit="1" customWidth="1"/>
    <col min="4104" max="4104" width="12.21875" style="22"/>
    <col min="4105" max="4105" width="15.33203125" style="22" bestFit="1" customWidth="1"/>
    <col min="4106" max="4351" width="12.21875" style="22"/>
    <col min="4352" max="4352" width="2.33203125" style="22" customWidth="1"/>
    <col min="4353" max="4353" width="41.109375" style="22" customWidth="1"/>
    <col min="4354" max="4354" width="21" style="22" customWidth="1"/>
    <col min="4355" max="4355" width="12.44140625" style="22" bestFit="1" customWidth="1"/>
    <col min="4356" max="4356" width="14.77734375" style="22" bestFit="1" customWidth="1"/>
    <col min="4357" max="4357" width="24.88671875" style="22" customWidth="1"/>
    <col min="4358" max="4358" width="22.33203125" style="22" bestFit="1" customWidth="1"/>
    <col min="4359" max="4359" width="37.88671875" style="22" bestFit="1" customWidth="1"/>
    <col min="4360" max="4360" width="12.21875" style="22"/>
    <col min="4361" max="4361" width="15.33203125" style="22" bestFit="1" customWidth="1"/>
    <col min="4362" max="4607" width="12.21875" style="22"/>
    <col min="4608" max="4608" width="2.33203125" style="22" customWidth="1"/>
    <col min="4609" max="4609" width="41.109375" style="22" customWidth="1"/>
    <col min="4610" max="4610" width="21" style="22" customWidth="1"/>
    <col min="4611" max="4611" width="12.44140625" style="22" bestFit="1" customWidth="1"/>
    <col min="4612" max="4612" width="14.77734375" style="22" bestFit="1" customWidth="1"/>
    <col min="4613" max="4613" width="24.88671875" style="22" customWidth="1"/>
    <col min="4614" max="4614" width="22.33203125" style="22" bestFit="1" customWidth="1"/>
    <col min="4615" max="4615" width="37.88671875" style="22" bestFit="1" customWidth="1"/>
    <col min="4616" max="4616" width="12.21875" style="22"/>
    <col min="4617" max="4617" width="15.33203125" style="22" bestFit="1" customWidth="1"/>
    <col min="4618" max="4863" width="12.21875" style="22"/>
    <col min="4864" max="4864" width="2.33203125" style="22" customWidth="1"/>
    <col min="4865" max="4865" width="41.109375" style="22" customWidth="1"/>
    <col min="4866" max="4866" width="21" style="22" customWidth="1"/>
    <col min="4867" max="4867" width="12.44140625" style="22" bestFit="1" customWidth="1"/>
    <col min="4868" max="4868" width="14.77734375" style="22" bestFit="1" customWidth="1"/>
    <col min="4869" max="4869" width="24.88671875" style="22" customWidth="1"/>
    <col min="4870" max="4870" width="22.33203125" style="22" bestFit="1" customWidth="1"/>
    <col min="4871" max="4871" width="37.88671875" style="22" bestFit="1" customWidth="1"/>
    <col min="4872" max="4872" width="12.21875" style="22"/>
    <col min="4873" max="4873" width="15.33203125" style="22" bestFit="1" customWidth="1"/>
    <col min="4874" max="5119" width="12.21875" style="22"/>
    <col min="5120" max="5120" width="2.33203125" style="22" customWidth="1"/>
    <col min="5121" max="5121" width="41.109375" style="22" customWidth="1"/>
    <col min="5122" max="5122" width="21" style="22" customWidth="1"/>
    <col min="5123" max="5123" width="12.44140625" style="22" bestFit="1" customWidth="1"/>
    <col min="5124" max="5124" width="14.77734375" style="22" bestFit="1" customWidth="1"/>
    <col min="5125" max="5125" width="24.88671875" style="22" customWidth="1"/>
    <col min="5126" max="5126" width="22.33203125" style="22" bestFit="1" customWidth="1"/>
    <col min="5127" max="5127" width="37.88671875" style="22" bestFit="1" customWidth="1"/>
    <col min="5128" max="5128" width="12.21875" style="22"/>
    <col min="5129" max="5129" width="15.33203125" style="22" bestFit="1" customWidth="1"/>
    <col min="5130" max="5375" width="12.21875" style="22"/>
    <col min="5376" max="5376" width="2.33203125" style="22" customWidth="1"/>
    <col min="5377" max="5377" width="41.109375" style="22" customWidth="1"/>
    <col min="5378" max="5378" width="21" style="22" customWidth="1"/>
    <col min="5379" max="5379" width="12.44140625" style="22" bestFit="1" customWidth="1"/>
    <col min="5380" max="5380" width="14.77734375" style="22" bestFit="1" customWidth="1"/>
    <col min="5381" max="5381" width="24.88671875" style="22" customWidth="1"/>
    <col min="5382" max="5382" width="22.33203125" style="22" bestFit="1" customWidth="1"/>
    <col min="5383" max="5383" width="37.88671875" style="22" bestFit="1" customWidth="1"/>
    <col min="5384" max="5384" width="12.21875" style="22"/>
    <col min="5385" max="5385" width="15.33203125" style="22" bestFit="1" customWidth="1"/>
    <col min="5386" max="5631" width="12.21875" style="22"/>
    <col min="5632" max="5632" width="2.33203125" style="22" customWidth="1"/>
    <col min="5633" max="5633" width="41.109375" style="22" customWidth="1"/>
    <col min="5634" max="5634" width="21" style="22" customWidth="1"/>
    <col min="5635" max="5635" width="12.44140625" style="22" bestFit="1" customWidth="1"/>
    <col min="5636" max="5636" width="14.77734375" style="22" bestFit="1" customWidth="1"/>
    <col min="5637" max="5637" width="24.88671875" style="22" customWidth="1"/>
    <col min="5638" max="5638" width="22.33203125" style="22" bestFit="1" customWidth="1"/>
    <col min="5639" max="5639" width="37.88671875" style="22" bestFit="1" customWidth="1"/>
    <col min="5640" max="5640" width="12.21875" style="22"/>
    <col min="5641" max="5641" width="15.33203125" style="22" bestFit="1" customWidth="1"/>
    <col min="5642" max="5887" width="12.21875" style="22"/>
    <col min="5888" max="5888" width="2.33203125" style="22" customWidth="1"/>
    <col min="5889" max="5889" width="41.109375" style="22" customWidth="1"/>
    <col min="5890" max="5890" width="21" style="22" customWidth="1"/>
    <col min="5891" max="5891" width="12.44140625" style="22" bestFit="1" customWidth="1"/>
    <col min="5892" max="5892" width="14.77734375" style="22" bestFit="1" customWidth="1"/>
    <col min="5893" max="5893" width="24.88671875" style="22" customWidth="1"/>
    <col min="5894" max="5894" width="22.33203125" style="22" bestFit="1" customWidth="1"/>
    <col min="5895" max="5895" width="37.88671875" style="22" bestFit="1" customWidth="1"/>
    <col min="5896" max="5896" width="12.21875" style="22"/>
    <col min="5897" max="5897" width="15.33203125" style="22" bestFit="1" customWidth="1"/>
    <col min="5898" max="6143" width="12.21875" style="22"/>
    <col min="6144" max="6144" width="2.33203125" style="22" customWidth="1"/>
    <col min="6145" max="6145" width="41.109375" style="22" customWidth="1"/>
    <col min="6146" max="6146" width="21" style="22" customWidth="1"/>
    <col min="6147" max="6147" width="12.44140625" style="22" bestFit="1" customWidth="1"/>
    <col min="6148" max="6148" width="14.77734375" style="22" bestFit="1" customWidth="1"/>
    <col min="6149" max="6149" width="24.88671875" style="22" customWidth="1"/>
    <col min="6150" max="6150" width="22.33203125" style="22" bestFit="1" customWidth="1"/>
    <col min="6151" max="6151" width="37.88671875" style="22" bestFit="1" customWidth="1"/>
    <col min="6152" max="6152" width="12.21875" style="22"/>
    <col min="6153" max="6153" width="15.33203125" style="22" bestFit="1" customWidth="1"/>
    <col min="6154" max="6399" width="12.21875" style="22"/>
    <col min="6400" max="6400" width="2.33203125" style="22" customWidth="1"/>
    <col min="6401" max="6401" width="41.109375" style="22" customWidth="1"/>
    <col min="6402" max="6402" width="21" style="22" customWidth="1"/>
    <col min="6403" max="6403" width="12.44140625" style="22" bestFit="1" customWidth="1"/>
    <col min="6404" max="6404" width="14.77734375" style="22" bestFit="1" customWidth="1"/>
    <col min="6405" max="6405" width="24.88671875" style="22" customWidth="1"/>
    <col min="6406" max="6406" width="22.33203125" style="22" bestFit="1" customWidth="1"/>
    <col min="6407" max="6407" width="37.88671875" style="22" bestFit="1" customWidth="1"/>
    <col min="6408" max="6408" width="12.21875" style="22"/>
    <col min="6409" max="6409" width="15.33203125" style="22" bestFit="1" customWidth="1"/>
    <col min="6410" max="6655" width="12.21875" style="22"/>
    <col min="6656" max="6656" width="2.33203125" style="22" customWidth="1"/>
    <col min="6657" max="6657" width="41.109375" style="22" customWidth="1"/>
    <col min="6658" max="6658" width="21" style="22" customWidth="1"/>
    <col min="6659" max="6659" width="12.44140625" style="22" bestFit="1" customWidth="1"/>
    <col min="6660" max="6660" width="14.77734375" style="22" bestFit="1" customWidth="1"/>
    <col min="6661" max="6661" width="24.88671875" style="22" customWidth="1"/>
    <col min="6662" max="6662" width="22.33203125" style="22" bestFit="1" customWidth="1"/>
    <col min="6663" max="6663" width="37.88671875" style="22" bestFit="1" customWidth="1"/>
    <col min="6664" max="6664" width="12.21875" style="22"/>
    <col min="6665" max="6665" width="15.33203125" style="22" bestFit="1" customWidth="1"/>
    <col min="6666" max="6911" width="12.21875" style="22"/>
    <col min="6912" max="6912" width="2.33203125" style="22" customWidth="1"/>
    <col min="6913" max="6913" width="41.109375" style="22" customWidth="1"/>
    <col min="6914" max="6914" width="21" style="22" customWidth="1"/>
    <col min="6915" max="6915" width="12.44140625" style="22" bestFit="1" customWidth="1"/>
    <col min="6916" max="6916" width="14.77734375" style="22" bestFit="1" customWidth="1"/>
    <col min="6917" max="6917" width="24.88671875" style="22" customWidth="1"/>
    <col min="6918" max="6918" width="22.33203125" style="22" bestFit="1" customWidth="1"/>
    <col min="6919" max="6919" width="37.88671875" style="22" bestFit="1" customWidth="1"/>
    <col min="6920" max="6920" width="12.21875" style="22"/>
    <col min="6921" max="6921" width="15.33203125" style="22" bestFit="1" customWidth="1"/>
    <col min="6922" max="7167" width="12.21875" style="22"/>
    <col min="7168" max="7168" width="2.33203125" style="22" customWidth="1"/>
    <col min="7169" max="7169" width="41.109375" style="22" customWidth="1"/>
    <col min="7170" max="7170" width="21" style="22" customWidth="1"/>
    <col min="7171" max="7171" width="12.44140625" style="22" bestFit="1" customWidth="1"/>
    <col min="7172" max="7172" width="14.77734375" style="22" bestFit="1" customWidth="1"/>
    <col min="7173" max="7173" width="24.88671875" style="22" customWidth="1"/>
    <col min="7174" max="7174" width="22.33203125" style="22" bestFit="1" customWidth="1"/>
    <col min="7175" max="7175" width="37.88671875" style="22" bestFit="1" customWidth="1"/>
    <col min="7176" max="7176" width="12.21875" style="22"/>
    <col min="7177" max="7177" width="15.33203125" style="22" bestFit="1" customWidth="1"/>
    <col min="7178" max="7423" width="12.21875" style="22"/>
    <col min="7424" max="7424" width="2.33203125" style="22" customWidth="1"/>
    <col min="7425" max="7425" width="41.109375" style="22" customWidth="1"/>
    <col min="7426" max="7426" width="21" style="22" customWidth="1"/>
    <col min="7427" max="7427" width="12.44140625" style="22" bestFit="1" customWidth="1"/>
    <col min="7428" max="7428" width="14.77734375" style="22" bestFit="1" customWidth="1"/>
    <col min="7429" max="7429" width="24.88671875" style="22" customWidth="1"/>
    <col min="7430" max="7430" width="22.33203125" style="22" bestFit="1" customWidth="1"/>
    <col min="7431" max="7431" width="37.88671875" style="22" bestFit="1" customWidth="1"/>
    <col min="7432" max="7432" width="12.21875" style="22"/>
    <col min="7433" max="7433" width="15.33203125" style="22" bestFit="1" customWidth="1"/>
    <col min="7434" max="7679" width="12.21875" style="22"/>
    <col min="7680" max="7680" width="2.33203125" style="22" customWidth="1"/>
    <col min="7681" max="7681" width="41.109375" style="22" customWidth="1"/>
    <col min="7682" max="7682" width="21" style="22" customWidth="1"/>
    <col min="7683" max="7683" width="12.44140625" style="22" bestFit="1" customWidth="1"/>
    <col min="7684" max="7684" width="14.77734375" style="22" bestFit="1" customWidth="1"/>
    <col min="7685" max="7685" width="24.88671875" style="22" customWidth="1"/>
    <col min="7686" max="7686" width="22.33203125" style="22" bestFit="1" customWidth="1"/>
    <col min="7687" max="7687" width="37.88671875" style="22" bestFit="1" customWidth="1"/>
    <col min="7688" max="7688" width="12.21875" style="22"/>
    <col min="7689" max="7689" width="15.33203125" style="22" bestFit="1" customWidth="1"/>
    <col min="7690" max="7935" width="12.21875" style="22"/>
    <col min="7936" max="7936" width="2.33203125" style="22" customWidth="1"/>
    <col min="7937" max="7937" width="41.109375" style="22" customWidth="1"/>
    <col min="7938" max="7938" width="21" style="22" customWidth="1"/>
    <col min="7939" max="7939" width="12.44140625" style="22" bestFit="1" customWidth="1"/>
    <col min="7940" max="7940" width="14.77734375" style="22" bestFit="1" customWidth="1"/>
    <col min="7941" max="7941" width="24.88671875" style="22" customWidth="1"/>
    <col min="7942" max="7942" width="22.33203125" style="22" bestFit="1" customWidth="1"/>
    <col min="7943" max="7943" width="37.88671875" style="22" bestFit="1" customWidth="1"/>
    <col min="7944" max="7944" width="12.21875" style="22"/>
    <col min="7945" max="7945" width="15.33203125" style="22" bestFit="1" customWidth="1"/>
    <col min="7946" max="8191" width="12.21875" style="22"/>
    <col min="8192" max="8192" width="2.33203125" style="22" customWidth="1"/>
    <col min="8193" max="8193" width="41.109375" style="22" customWidth="1"/>
    <col min="8194" max="8194" width="21" style="22" customWidth="1"/>
    <col min="8195" max="8195" width="12.44140625" style="22" bestFit="1" customWidth="1"/>
    <col min="8196" max="8196" width="14.77734375" style="22" bestFit="1" customWidth="1"/>
    <col min="8197" max="8197" width="24.88671875" style="22" customWidth="1"/>
    <col min="8198" max="8198" width="22.33203125" style="22" bestFit="1" customWidth="1"/>
    <col min="8199" max="8199" width="37.88671875" style="22" bestFit="1" customWidth="1"/>
    <col min="8200" max="8200" width="12.21875" style="22"/>
    <col min="8201" max="8201" width="15.33203125" style="22" bestFit="1" customWidth="1"/>
    <col min="8202" max="8447" width="12.21875" style="22"/>
    <col min="8448" max="8448" width="2.33203125" style="22" customWidth="1"/>
    <col min="8449" max="8449" width="41.109375" style="22" customWidth="1"/>
    <col min="8450" max="8450" width="21" style="22" customWidth="1"/>
    <col min="8451" max="8451" width="12.44140625" style="22" bestFit="1" customWidth="1"/>
    <col min="8452" max="8452" width="14.77734375" style="22" bestFit="1" customWidth="1"/>
    <col min="8453" max="8453" width="24.88671875" style="22" customWidth="1"/>
    <col min="8454" max="8454" width="22.33203125" style="22" bestFit="1" customWidth="1"/>
    <col min="8455" max="8455" width="37.88671875" style="22" bestFit="1" customWidth="1"/>
    <col min="8456" max="8456" width="12.21875" style="22"/>
    <col min="8457" max="8457" width="15.33203125" style="22" bestFit="1" customWidth="1"/>
    <col min="8458" max="8703" width="12.21875" style="22"/>
    <col min="8704" max="8704" width="2.33203125" style="22" customWidth="1"/>
    <col min="8705" max="8705" width="41.109375" style="22" customWidth="1"/>
    <col min="8706" max="8706" width="21" style="22" customWidth="1"/>
    <col min="8707" max="8707" width="12.44140625" style="22" bestFit="1" customWidth="1"/>
    <col min="8708" max="8708" width="14.77734375" style="22" bestFit="1" customWidth="1"/>
    <col min="8709" max="8709" width="24.88671875" style="22" customWidth="1"/>
    <col min="8710" max="8710" width="22.33203125" style="22" bestFit="1" customWidth="1"/>
    <col min="8711" max="8711" width="37.88671875" style="22" bestFit="1" customWidth="1"/>
    <col min="8712" max="8712" width="12.21875" style="22"/>
    <col min="8713" max="8713" width="15.33203125" style="22" bestFit="1" customWidth="1"/>
    <col min="8714" max="8959" width="12.21875" style="22"/>
    <col min="8960" max="8960" width="2.33203125" style="22" customWidth="1"/>
    <col min="8961" max="8961" width="41.109375" style="22" customWidth="1"/>
    <col min="8962" max="8962" width="21" style="22" customWidth="1"/>
    <col min="8963" max="8963" width="12.44140625" style="22" bestFit="1" customWidth="1"/>
    <col min="8964" max="8964" width="14.77734375" style="22" bestFit="1" customWidth="1"/>
    <col min="8965" max="8965" width="24.88671875" style="22" customWidth="1"/>
    <col min="8966" max="8966" width="22.33203125" style="22" bestFit="1" customWidth="1"/>
    <col min="8967" max="8967" width="37.88671875" style="22" bestFit="1" customWidth="1"/>
    <col min="8968" max="8968" width="12.21875" style="22"/>
    <col min="8969" max="8969" width="15.33203125" style="22" bestFit="1" customWidth="1"/>
    <col min="8970" max="9215" width="12.21875" style="22"/>
    <col min="9216" max="9216" width="2.33203125" style="22" customWidth="1"/>
    <col min="9217" max="9217" width="41.109375" style="22" customWidth="1"/>
    <col min="9218" max="9218" width="21" style="22" customWidth="1"/>
    <col min="9219" max="9219" width="12.44140625" style="22" bestFit="1" customWidth="1"/>
    <col min="9220" max="9220" width="14.77734375" style="22" bestFit="1" customWidth="1"/>
    <col min="9221" max="9221" width="24.88671875" style="22" customWidth="1"/>
    <col min="9222" max="9222" width="22.33203125" style="22" bestFit="1" customWidth="1"/>
    <col min="9223" max="9223" width="37.88671875" style="22" bestFit="1" customWidth="1"/>
    <col min="9224" max="9224" width="12.21875" style="22"/>
    <col min="9225" max="9225" width="15.33203125" style="22" bestFit="1" customWidth="1"/>
    <col min="9226" max="9471" width="12.21875" style="22"/>
    <col min="9472" max="9472" width="2.33203125" style="22" customWidth="1"/>
    <col min="9473" max="9473" width="41.109375" style="22" customWidth="1"/>
    <col min="9474" max="9474" width="21" style="22" customWidth="1"/>
    <col min="9475" max="9475" width="12.44140625" style="22" bestFit="1" customWidth="1"/>
    <col min="9476" max="9476" width="14.77734375" style="22" bestFit="1" customWidth="1"/>
    <col min="9477" max="9477" width="24.88671875" style="22" customWidth="1"/>
    <col min="9478" max="9478" width="22.33203125" style="22" bestFit="1" customWidth="1"/>
    <col min="9479" max="9479" width="37.88671875" style="22" bestFit="1" customWidth="1"/>
    <col min="9480" max="9480" width="12.21875" style="22"/>
    <col min="9481" max="9481" width="15.33203125" style="22" bestFit="1" customWidth="1"/>
    <col min="9482" max="9727" width="12.21875" style="22"/>
    <col min="9728" max="9728" width="2.33203125" style="22" customWidth="1"/>
    <col min="9729" max="9729" width="41.109375" style="22" customWidth="1"/>
    <col min="9730" max="9730" width="21" style="22" customWidth="1"/>
    <col min="9731" max="9731" width="12.44140625" style="22" bestFit="1" customWidth="1"/>
    <col min="9732" max="9732" width="14.77734375" style="22" bestFit="1" customWidth="1"/>
    <col min="9733" max="9733" width="24.88671875" style="22" customWidth="1"/>
    <col min="9734" max="9734" width="22.33203125" style="22" bestFit="1" customWidth="1"/>
    <col min="9735" max="9735" width="37.88671875" style="22" bestFit="1" customWidth="1"/>
    <col min="9736" max="9736" width="12.21875" style="22"/>
    <col min="9737" max="9737" width="15.33203125" style="22" bestFit="1" customWidth="1"/>
    <col min="9738" max="9983" width="12.21875" style="22"/>
    <col min="9984" max="9984" width="2.33203125" style="22" customWidth="1"/>
    <col min="9985" max="9985" width="41.109375" style="22" customWidth="1"/>
    <col min="9986" max="9986" width="21" style="22" customWidth="1"/>
    <col min="9987" max="9987" width="12.44140625" style="22" bestFit="1" customWidth="1"/>
    <col min="9988" max="9988" width="14.77734375" style="22" bestFit="1" customWidth="1"/>
    <col min="9989" max="9989" width="24.88671875" style="22" customWidth="1"/>
    <col min="9990" max="9990" width="22.33203125" style="22" bestFit="1" customWidth="1"/>
    <col min="9991" max="9991" width="37.88671875" style="22" bestFit="1" customWidth="1"/>
    <col min="9992" max="9992" width="12.21875" style="22"/>
    <col min="9993" max="9993" width="15.33203125" style="22" bestFit="1" customWidth="1"/>
    <col min="9994" max="10239" width="12.21875" style="22"/>
    <col min="10240" max="10240" width="2.33203125" style="22" customWidth="1"/>
    <col min="10241" max="10241" width="41.109375" style="22" customWidth="1"/>
    <col min="10242" max="10242" width="21" style="22" customWidth="1"/>
    <col min="10243" max="10243" width="12.44140625" style="22" bestFit="1" customWidth="1"/>
    <col min="10244" max="10244" width="14.77734375" style="22" bestFit="1" customWidth="1"/>
    <col min="10245" max="10245" width="24.88671875" style="22" customWidth="1"/>
    <col min="10246" max="10246" width="22.33203125" style="22" bestFit="1" customWidth="1"/>
    <col min="10247" max="10247" width="37.88671875" style="22" bestFit="1" customWidth="1"/>
    <col min="10248" max="10248" width="12.21875" style="22"/>
    <col min="10249" max="10249" width="15.33203125" style="22" bestFit="1" customWidth="1"/>
    <col min="10250" max="10495" width="12.21875" style="22"/>
    <col min="10496" max="10496" width="2.33203125" style="22" customWidth="1"/>
    <col min="10497" max="10497" width="41.109375" style="22" customWidth="1"/>
    <col min="10498" max="10498" width="21" style="22" customWidth="1"/>
    <col min="10499" max="10499" width="12.44140625" style="22" bestFit="1" customWidth="1"/>
    <col min="10500" max="10500" width="14.77734375" style="22" bestFit="1" customWidth="1"/>
    <col min="10501" max="10501" width="24.88671875" style="22" customWidth="1"/>
    <col min="10502" max="10502" width="22.33203125" style="22" bestFit="1" customWidth="1"/>
    <col min="10503" max="10503" width="37.88671875" style="22" bestFit="1" customWidth="1"/>
    <col min="10504" max="10504" width="12.21875" style="22"/>
    <col min="10505" max="10505" width="15.33203125" style="22" bestFit="1" customWidth="1"/>
    <col min="10506" max="10751" width="12.21875" style="22"/>
    <col min="10752" max="10752" width="2.33203125" style="22" customWidth="1"/>
    <col min="10753" max="10753" width="41.109375" style="22" customWidth="1"/>
    <col min="10754" max="10754" width="21" style="22" customWidth="1"/>
    <col min="10755" max="10755" width="12.44140625" style="22" bestFit="1" customWidth="1"/>
    <col min="10756" max="10756" width="14.77734375" style="22" bestFit="1" customWidth="1"/>
    <col min="10757" max="10757" width="24.88671875" style="22" customWidth="1"/>
    <col min="10758" max="10758" width="22.33203125" style="22" bestFit="1" customWidth="1"/>
    <col min="10759" max="10759" width="37.88671875" style="22" bestFit="1" customWidth="1"/>
    <col min="10760" max="10760" width="12.21875" style="22"/>
    <col min="10761" max="10761" width="15.33203125" style="22" bestFit="1" customWidth="1"/>
    <col min="10762" max="11007" width="12.21875" style="22"/>
    <col min="11008" max="11008" width="2.33203125" style="22" customWidth="1"/>
    <col min="11009" max="11009" width="41.109375" style="22" customWidth="1"/>
    <col min="11010" max="11010" width="21" style="22" customWidth="1"/>
    <col min="11011" max="11011" width="12.44140625" style="22" bestFit="1" customWidth="1"/>
    <col min="11012" max="11012" width="14.77734375" style="22" bestFit="1" customWidth="1"/>
    <col min="11013" max="11013" width="24.88671875" style="22" customWidth="1"/>
    <col min="11014" max="11014" width="22.33203125" style="22" bestFit="1" customWidth="1"/>
    <col min="11015" max="11015" width="37.88671875" style="22" bestFit="1" customWidth="1"/>
    <col min="11016" max="11016" width="12.21875" style="22"/>
    <col min="11017" max="11017" width="15.33203125" style="22" bestFit="1" customWidth="1"/>
    <col min="11018" max="11263" width="12.21875" style="22"/>
    <col min="11264" max="11264" width="2.33203125" style="22" customWidth="1"/>
    <col min="11265" max="11265" width="41.109375" style="22" customWidth="1"/>
    <col min="11266" max="11266" width="21" style="22" customWidth="1"/>
    <col min="11267" max="11267" width="12.44140625" style="22" bestFit="1" customWidth="1"/>
    <col min="11268" max="11268" width="14.77734375" style="22" bestFit="1" customWidth="1"/>
    <col min="11269" max="11269" width="24.88671875" style="22" customWidth="1"/>
    <col min="11270" max="11270" width="22.33203125" style="22" bestFit="1" customWidth="1"/>
    <col min="11271" max="11271" width="37.88671875" style="22" bestFit="1" customWidth="1"/>
    <col min="11272" max="11272" width="12.21875" style="22"/>
    <col min="11273" max="11273" width="15.33203125" style="22" bestFit="1" customWidth="1"/>
    <col min="11274" max="11519" width="12.21875" style="22"/>
    <col min="11520" max="11520" width="2.33203125" style="22" customWidth="1"/>
    <col min="11521" max="11521" width="41.109375" style="22" customWidth="1"/>
    <col min="11522" max="11522" width="21" style="22" customWidth="1"/>
    <col min="11523" max="11523" width="12.44140625" style="22" bestFit="1" customWidth="1"/>
    <col min="11524" max="11524" width="14.77734375" style="22" bestFit="1" customWidth="1"/>
    <col min="11525" max="11525" width="24.88671875" style="22" customWidth="1"/>
    <col min="11526" max="11526" width="22.33203125" style="22" bestFit="1" customWidth="1"/>
    <col min="11527" max="11527" width="37.88671875" style="22" bestFit="1" customWidth="1"/>
    <col min="11528" max="11528" width="12.21875" style="22"/>
    <col min="11529" max="11529" width="15.33203125" style="22" bestFit="1" customWidth="1"/>
    <col min="11530" max="11775" width="12.21875" style="22"/>
    <col min="11776" max="11776" width="2.33203125" style="22" customWidth="1"/>
    <col min="11777" max="11777" width="41.109375" style="22" customWidth="1"/>
    <col min="11778" max="11778" width="21" style="22" customWidth="1"/>
    <col min="11779" max="11779" width="12.44140625" style="22" bestFit="1" customWidth="1"/>
    <col min="11780" max="11780" width="14.77734375" style="22" bestFit="1" customWidth="1"/>
    <col min="11781" max="11781" width="24.88671875" style="22" customWidth="1"/>
    <col min="11782" max="11782" width="22.33203125" style="22" bestFit="1" customWidth="1"/>
    <col min="11783" max="11783" width="37.88671875" style="22" bestFit="1" customWidth="1"/>
    <col min="11784" max="11784" width="12.21875" style="22"/>
    <col min="11785" max="11785" width="15.33203125" style="22" bestFit="1" customWidth="1"/>
    <col min="11786" max="12031" width="12.21875" style="22"/>
    <col min="12032" max="12032" width="2.33203125" style="22" customWidth="1"/>
    <col min="12033" max="12033" width="41.109375" style="22" customWidth="1"/>
    <col min="12034" max="12034" width="21" style="22" customWidth="1"/>
    <col min="12035" max="12035" width="12.44140625" style="22" bestFit="1" customWidth="1"/>
    <col min="12036" max="12036" width="14.77734375" style="22" bestFit="1" customWidth="1"/>
    <col min="12037" max="12037" width="24.88671875" style="22" customWidth="1"/>
    <col min="12038" max="12038" width="22.33203125" style="22" bestFit="1" customWidth="1"/>
    <col min="12039" max="12039" width="37.88671875" style="22" bestFit="1" customWidth="1"/>
    <col min="12040" max="12040" width="12.21875" style="22"/>
    <col min="12041" max="12041" width="15.33203125" style="22" bestFit="1" customWidth="1"/>
    <col min="12042" max="12287" width="12.21875" style="22"/>
    <col min="12288" max="12288" width="2.33203125" style="22" customWidth="1"/>
    <col min="12289" max="12289" width="41.109375" style="22" customWidth="1"/>
    <col min="12290" max="12290" width="21" style="22" customWidth="1"/>
    <col min="12291" max="12291" width="12.44140625" style="22" bestFit="1" customWidth="1"/>
    <col min="12292" max="12292" width="14.77734375" style="22" bestFit="1" customWidth="1"/>
    <col min="12293" max="12293" width="24.88671875" style="22" customWidth="1"/>
    <col min="12294" max="12294" width="22.33203125" style="22" bestFit="1" customWidth="1"/>
    <col min="12295" max="12295" width="37.88671875" style="22" bestFit="1" customWidth="1"/>
    <col min="12296" max="12296" width="12.21875" style="22"/>
    <col min="12297" max="12297" width="15.33203125" style="22" bestFit="1" customWidth="1"/>
    <col min="12298" max="12543" width="12.21875" style="22"/>
    <col min="12544" max="12544" width="2.33203125" style="22" customWidth="1"/>
    <col min="12545" max="12545" width="41.109375" style="22" customWidth="1"/>
    <col min="12546" max="12546" width="21" style="22" customWidth="1"/>
    <col min="12547" max="12547" width="12.44140625" style="22" bestFit="1" customWidth="1"/>
    <col min="12548" max="12548" width="14.77734375" style="22" bestFit="1" customWidth="1"/>
    <col min="12549" max="12549" width="24.88671875" style="22" customWidth="1"/>
    <col min="12550" max="12550" width="22.33203125" style="22" bestFit="1" customWidth="1"/>
    <col min="12551" max="12551" width="37.88671875" style="22" bestFit="1" customWidth="1"/>
    <col min="12552" max="12552" width="12.21875" style="22"/>
    <col min="12553" max="12553" width="15.33203125" style="22" bestFit="1" customWidth="1"/>
    <col min="12554" max="12799" width="12.21875" style="22"/>
    <col min="12800" max="12800" width="2.33203125" style="22" customWidth="1"/>
    <col min="12801" max="12801" width="41.109375" style="22" customWidth="1"/>
    <col min="12802" max="12802" width="21" style="22" customWidth="1"/>
    <col min="12803" max="12803" width="12.44140625" style="22" bestFit="1" customWidth="1"/>
    <col min="12804" max="12804" width="14.77734375" style="22" bestFit="1" customWidth="1"/>
    <col min="12805" max="12805" width="24.88671875" style="22" customWidth="1"/>
    <col min="12806" max="12806" width="22.33203125" style="22" bestFit="1" customWidth="1"/>
    <col min="12807" max="12807" width="37.88671875" style="22" bestFit="1" customWidth="1"/>
    <col min="12808" max="12808" width="12.21875" style="22"/>
    <col min="12809" max="12809" width="15.33203125" style="22" bestFit="1" customWidth="1"/>
    <col min="12810" max="13055" width="12.21875" style="22"/>
    <col min="13056" max="13056" width="2.33203125" style="22" customWidth="1"/>
    <col min="13057" max="13057" width="41.109375" style="22" customWidth="1"/>
    <col min="13058" max="13058" width="21" style="22" customWidth="1"/>
    <col min="13059" max="13059" width="12.44140625" style="22" bestFit="1" customWidth="1"/>
    <col min="13060" max="13060" width="14.77734375" style="22" bestFit="1" customWidth="1"/>
    <col min="13061" max="13061" width="24.88671875" style="22" customWidth="1"/>
    <col min="13062" max="13062" width="22.33203125" style="22" bestFit="1" customWidth="1"/>
    <col min="13063" max="13063" width="37.88671875" style="22" bestFit="1" customWidth="1"/>
    <col min="13064" max="13064" width="12.21875" style="22"/>
    <col min="13065" max="13065" width="15.33203125" style="22" bestFit="1" customWidth="1"/>
    <col min="13066" max="13311" width="12.21875" style="22"/>
    <col min="13312" max="13312" width="2.33203125" style="22" customWidth="1"/>
    <col min="13313" max="13313" width="41.109375" style="22" customWidth="1"/>
    <col min="13314" max="13314" width="21" style="22" customWidth="1"/>
    <col min="13315" max="13315" width="12.44140625" style="22" bestFit="1" customWidth="1"/>
    <col min="13316" max="13316" width="14.77734375" style="22" bestFit="1" customWidth="1"/>
    <col min="13317" max="13317" width="24.88671875" style="22" customWidth="1"/>
    <col min="13318" max="13318" width="22.33203125" style="22" bestFit="1" customWidth="1"/>
    <col min="13319" max="13319" width="37.88671875" style="22" bestFit="1" customWidth="1"/>
    <col min="13320" max="13320" width="12.21875" style="22"/>
    <col min="13321" max="13321" width="15.33203125" style="22" bestFit="1" customWidth="1"/>
    <col min="13322" max="13567" width="12.21875" style="22"/>
    <col min="13568" max="13568" width="2.33203125" style="22" customWidth="1"/>
    <col min="13569" max="13569" width="41.109375" style="22" customWidth="1"/>
    <col min="13570" max="13570" width="21" style="22" customWidth="1"/>
    <col min="13571" max="13571" width="12.44140625" style="22" bestFit="1" customWidth="1"/>
    <col min="13572" max="13572" width="14.77734375" style="22" bestFit="1" customWidth="1"/>
    <col min="13573" max="13573" width="24.88671875" style="22" customWidth="1"/>
    <col min="13574" max="13574" width="22.33203125" style="22" bestFit="1" customWidth="1"/>
    <col min="13575" max="13575" width="37.88671875" style="22" bestFit="1" customWidth="1"/>
    <col min="13576" max="13576" width="12.21875" style="22"/>
    <col min="13577" max="13577" width="15.33203125" style="22" bestFit="1" customWidth="1"/>
    <col min="13578" max="13823" width="12.21875" style="22"/>
    <col min="13824" max="13824" width="2.33203125" style="22" customWidth="1"/>
    <col min="13825" max="13825" width="41.109375" style="22" customWidth="1"/>
    <col min="13826" max="13826" width="21" style="22" customWidth="1"/>
    <col min="13827" max="13827" width="12.44140625" style="22" bestFit="1" customWidth="1"/>
    <col min="13828" max="13828" width="14.77734375" style="22" bestFit="1" customWidth="1"/>
    <col min="13829" max="13829" width="24.88671875" style="22" customWidth="1"/>
    <col min="13830" max="13830" width="22.33203125" style="22" bestFit="1" customWidth="1"/>
    <col min="13831" max="13831" width="37.88671875" style="22" bestFit="1" customWidth="1"/>
    <col min="13832" max="13832" width="12.21875" style="22"/>
    <col min="13833" max="13833" width="15.33203125" style="22" bestFit="1" customWidth="1"/>
    <col min="13834" max="14079" width="12.21875" style="22"/>
    <col min="14080" max="14080" width="2.33203125" style="22" customWidth="1"/>
    <col min="14081" max="14081" width="41.109375" style="22" customWidth="1"/>
    <col min="14082" max="14082" width="21" style="22" customWidth="1"/>
    <col min="14083" max="14083" width="12.44140625" style="22" bestFit="1" customWidth="1"/>
    <col min="14084" max="14084" width="14.77734375" style="22" bestFit="1" customWidth="1"/>
    <col min="14085" max="14085" width="24.88671875" style="22" customWidth="1"/>
    <col min="14086" max="14086" width="22.33203125" style="22" bestFit="1" customWidth="1"/>
    <col min="14087" max="14087" width="37.88671875" style="22" bestFit="1" customWidth="1"/>
    <col min="14088" max="14088" width="12.21875" style="22"/>
    <col min="14089" max="14089" width="15.33203125" style="22" bestFit="1" customWidth="1"/>
    <col min="14090" max="14335" width="12.21875" style="22"/>
    <col min="14336" max="14336" width="2.33203125" style="22" customWidth="1"/>
    <col min="14337" max="14337" width="41.109375" style="22" customWidth="1"/>
    <col min="14338" max="14338" width="21" style="22" customWidth="1"/>
    <col min="14339" max="14339" width="12.44140625" style="22" bestFit="1" customWidth="1"/>
    <col min="14340" max="14340" width="14.77734375" style="22" bestFit="1" customWidth="1"/>
    <col min="14341" max="14341" width="24.88671875" style="22" customWidth="1"/>
    <col min="14342" max="14342" width="22.33203125" style="22" bestFit="1" customWidth="1"/>
    <col min="14343" max="14343" width="37.88671875" style="22" bestFit="1" customWidth="1"/>
    <col min="14344" max="14344" width="12.21875" style="22"/>
    <col min="14345" max="14345" width="15.33203125" style="22" bestFit="1" customWidth="1"/>
    <col min="14346" max="14591" width="12.21875" style="22"/>
    <col min="14592" max="14592" width="2.33203125" style="22" customWidth="1"/>
    <col min="14593" max="14593" width="41.109375" style="22" customWidth="1"/>
    <col min="14594" max="14594" width="21" style="22" customWidth="1"/>
    <col min="14595" max="14595" width="12.44140625" style="22" bestFit="1" customWidth="1"/>
    <col min="14596" max="14596" width="14.77734375" style="22" bestFit="1" customWidth="1"/>
    <col min="14597" max="14597" width="24.88671875" style="22" customWidth="1"/>
    <col min="14598" max="14598" width="22.33203125" style="22" bestFit="1" customWidth="1"/>
    <col min="14599" max="14599" width="37.88671875" style="22" bestFit="1" customWidth="1"/>
    <col min="14600" max="14600" width="12.21875" style="22"/>
    <col min="14601" max="14601" width="15.33203125" style="22" bestFit="1" customWidth="1"/>
    <col min="14602" max="14847" width="12.21875" style="22"/>
    <col min="14848" max="14848" width="2.33203125" style="22" customWidth="1"/>
    <col min="14849" max="14849" width="41.109375" style="22" customWidth="1"/>
    <col min="14850" max="14850" width="21" style="22" customWidth="1"/>
    <col min="14851" max="14851" width="12.44140625" style="22" bestFit="1" customWidth="1"/>
    <col min="14852" max="14852" width="14.77734375" style="22" bestFit="1" customWidth="1"/>
    <col min="14853" max="14853" width="24.88671875" style="22" customWidth="1"/>
    <col min="14854" max="14854" width="22.33203125" style="22" bestFit="1" customWidth="1"/>
    <col min="14855" max="14855" width="37.88671875" style="22" bestFit="1" customWidth="1"/>
    <col min="14856" max="14856" width="12.21875" style="22"/>
    <col min="14857" max="14857" width="15.33203125" style="22" bestFit="1" customWidth="1"/>
    <col min="14858" max="15103" width="12.21875" style="22"/>
    <col min="15104" max="15104" width="2.33203125" style="22" customWidth="1"/>
    <col min="15105" max="15105" width="41.109375" style="22" customWidth="1"/>
    <col min="15106" max="15106" width="21" style="22" customWidth="1"/>
    <col min="15107" max="15107" width="12.44140625" style="22" bestFit="1" customWidth="1"/>
    <col min="15108" max="15108" width="14.77734375" style="22" bestFit="1" customWidth="1"/>
    <col min="15109" max="15109" width="24.88671875" style="22" customWidth="1"/>
    <col min="15110" max="15110" width="22.33203125" style="22" bestFit="1" customWidth="1"/>
    <col min="15111" max="15111" width="37.88671875" style="22" bestFit="1" customWidth="1"/>
    <col min="15112" max="15112" width="12.21875" style="22"/>
    <col min="15113" max="15113" width="15.33203125" style="22" bestFit="1" customWidth="1"/>
    <col min="15114" max="15359" width="12.21875" style="22"/>
    <col min="15360" max="15360" width="2.33203125" style="22" customWidth="1"/>
    <col min="15361" max="15361" width="41.109375" style="22" customWidth="1"/>
    <col min="15362" max="15362" width="21" style="22" customWidth="1"/>
    <col min="15363" max="15363" width="12.44140625" style="22" bestFit="1" customWidth="1"/>
    <col min="15364" max="15364" width="14.77734375" style="22" bestFit="1" customWidth="1"/>
    <col min="15365" max="15365" width="24.88671875" style="22" customWidth="1"/>
    <col min="15366" max="15366" width="22.33203125" style="22" bestFit="1" customWidth="1"/>
    <col min="15367" max="15367" width="37.88671875" style="22" bestFit="1" customWidth="1"/>
    <col min="15368" max="15368" width="12.21875" style="22"/>
    <col min="15369" max="15369" width="15.33203125" style="22" bestFit="1" customWidth="1"/>
    <col min="15370" max="15615" width="12.21875" style="22"/>
    <col min="15616" max="15616" width="2.33203125" style="22" customWidth="1"/>
    <col min="15617" max="15617" width="41.109375" style="22" customWidth="1"/>
    <col min="15618" max="15618" width="21" style="22" customWidth="1"/>
    <col min="15619" max="15619" width="12.44140625" style="22" bestFit="1" customWidth="1"/>
    <col min="15620" max="15620" width="14.77734375" style="22" bestFit="1" customWidth="1"/>
    <col min="15621" max="15621" width="24.88671875" style="22" customWidth="1"/>
    <col min="15622" max="15622" width="22.33203125" style="22" bestFit="1" customWidth="1"/>
    <col min="15623" max="15623" width="37.88671875" style="22" bestFit="1" customWidth="1"/>
    <col min="15624" max="15624" width="12.21875" style="22"/>
    <col min="15625" max="15625" width="15.33203125" style="22" bestFit="1" customWidth="1"/>
    <col min="15626" max="15871" width="12.21875" style="22"/>
    <col min="15872" max="15872" width="2.33203125" style="22" customWidth="1"/>
    <col min="15873" max="15873" width="41.109375" style="22" customWidth="1"/>
    <col min="15874" max="15874" width="21" style="22" customWidth="1"/>
    <col min="15875" max="15875" width="12.44140625" style="22" bestFit="1" customWidth="1"/>
    <col min="15876" max="15876" width="14.77734375" style="22" bestFit="1" customWidth="1"/>
    <col min="15877" max="15877" width="24.88671875" style="22" customWidth="1"/>
    <col min="15878" max="15878" width="22.33203125" style="22" bestFit="1" customWidth="1"/>
    <col min="15879" max="15879" width="37.88671875" style="22" bestFit="1" customWidth="1"/>
    <col min="15880" max="15880" width="12.21875" style="22"/>
    <col min="15881" max="15881" width="15.33203125" style="22" bestFit="1" customWidth="1"/>
    <col min="15882" max="16127" width="12.21875" style="22"/>
    <col min="16128" max="16128" width="2.33203125" style="22" customWidth="1"/>
    <col min="16129" max="16129" width="41.109375" style="22" customWidth="1"/>
    <col min="16130" max="16130" width="21" style="22" customWidth="1"/>
    <col min="16131" max="16131" width="12.44140625" style="22" bestFit="1" customWidth="1"/>
    <col min="16132" max="16132" width="14.77734375" style="22" bestFit="1" customWidth="1"/>
    <col min="16133" max="16133" width="24.88671875" style="22" customWidth="1"/>
    <col min="16134" max="16134" width="22.33203125" style="22" bestFit="1" customWidth="1"/>
    <col min="16135" max="16135" width="37.88671875" style="22" bestFit="1" customWidth="1"/>
    <col min="16136" max="16136" width="12.21875" style="22"/>
    <col min="16137" max="16137" width="15.33203125" style="22" bestFit="1" customWidth="1"/>
    <col min="16138" max="16384" width="12.21875" style="22"/>
  </cols>
  <sheetData>
    <row r="1" spans="2:12" hidden="1" x14ac:dyDescent="0.3">
      <c r="G1" s="158">
        <f>'Custo T'!B10</f>
        <v>18.059999999999999</v>
      </c>
      <c r="H1" s="158">
        <f>Tabela!D2</f>
        <v>86</v>
      </c>
    </row>
    <row r="2" spans="2:12" x14ac:dyDescent="0.3">
      <c r="G2" s="136"/>
      <c r="H2" s="168"/>
    </row>
    <row r="3" spans="2:12" x14ac:dyDescent="0.3">
      <c r="G3" s="136"/>
      <c r="H3" s="136"/>
    </row>
    <row r="4" spans="2:12" ht="15.6" customHeight="1" x14ac:dyDescent="0.3">
      <c r="B4" s="23"/>
      <c r="C4" s="22"/>
      <c r="D4" s="53">
        <v>3291.56</v>
      </c>
      <c r="E4" s="52">
        <v>24</v>
      </c>
    </row>
    <row r="5" spans="2:12" ht="15.6" customHeight="1" x14ac:dyDescent="0.3">
      <c r="B5" s="154" t="s">
        <v>98</v>
      </c>
      <c r="C5" s="154"/>
      <c r="D5" s="154"/>
      <c r="E5" s="123"/>
      <c r="F5" s="123"/>
      <c r="G5" s="154" t="s">
        <v>99</v>
      </c>
      <c r="H5" s="154"/>
      <c r="I5" s="154"/>
      <c r="J5" s="24"/>
      <c r="K5" s="24"/>
      <c r="L5" s="24"/>
    </row>
    <row r="6" spans="2:12" ht="15.6" customHeight="1" x14ac:dyDescent="0.3">
      <c r="B6" s="154"/>
      <c r="C6" s="154"/>
      <c r="D6" s="154"/>
      <c r="E6" s="123"/>
      <c r="F6" s="123"/>
      <c r="G6" s="154"/>
      <c r="H6" s="154"/>
      <c r="I6" s="154"/>
      <c r="J6" s="24"/>
      <c r="K6" s="24"/>
      <c r="L6" s="24"/>
    </row>
    <row r="7" spans="2:12" ht="15.6" customHeight="1" x14ac:dyDescent="0.3">
      <c r="B7" s="123"/>
      <c r="C7" s="123"/>
      <c r="D7" s="123"/>
      <c r="E7" s="123"/>
      <c r="F7" s="123"/>
      <c r="G7" s="123"/>
      <c r="H7" s="123"/>
      <c r="I7" s="123"/>
      <c r="J7" s="24"/>
      <c r="K7" s="24"/>
      <c r="L7" s="24"/>
    </row>
    <row r="8" spans="2:12" ht="46.2" x14ac:dyDescent="0.3">
      <c r="B8" s="126" t="s">
        <v>100</v>
      </c>
      <c r="C8" s="127">
        <f>('Custo T'!$B$10)/H1</f>
        <v>0.21</v>
      </c>
      <c r="D8" s="123"/>
      <c r="E8" s="123"/>
      <c r="F8" s="123"/>
      <c r="G8" s="126" t="s">
        <v>100</v>
      </c>
      <c r="H8" s="128">
        <v>0.14000000000000001</v>
      </c>
      <c r="I8" s="123"/>
    </row>
    <row r="9" spans="2:12" ht="28.8" customHeight="1" thickBot="1" x14ac:dyDescent="0.35">
      <c r="B9" s="124"/>
      <c r="C9" s="125"/>
      <c r="D9" s="123"/>
      <c r="E9" s="123"/>
      <c r="F9" s="123"/>
      <c r="G9" s="124"/>
      <c r="H9" s="125"/>
      <c r="I9" s="123"/>
    </row>
    <row r="10" spans="2:12" ht="31.2" customHeight="1" x14ac:dyDescent="0.3">
      <c r="B10" s="123"/>
      <c r="C10" s="159">
        <f>B16-G16</f>
        <v>76336.07163174203</v>
      </c>
      <c r="D10" s="160"/>
      <c r="E10" s="160"/>
      <c r="F10" s="160"/>
      <c r="G10" s="161"/>
      <c r="H10" s="123"/>
      <c r="I10" s="123"/>
    </row>
    <row r="11" spans="2:12" ht="14.4" customHeight="1" x14ac:dyDescent="0.3">
      <c r="C11" s="162"/>
      <c r="D11" s="163"/>
      <c r="E11" s="163"/>
      <c r="F11" s="163"/>
      <c r="G11" s="164"/>
    </row>
    <row r="12" spans="2:12" ht="15" customHeight="1" thickBot="1" x14ac:dyDescent="0.35">
      <c r="C12" s="165"/>
      <c r="D12" s="166"/>
      <c r="E12" s="166"/>
      <c r="F12" s="166"/>
      <c r="G12" s="167"/>
    </row>
    <row r="13" spans="2:12" ht="21" customHeight="1" x14ac:dyDescent="0.3"/>
    <row r="14" spans="2:12" ht="21" customHeight="1" x14ac:dyDescent="0.4">
      <c r="B14" s="25"/>
      <c r="C14" s="43"/>
      <c r="D14" s="26"/>
    </row>
    <row r="15" spans="2:12" ht="15.6" customHeight="1" x14ac:dyDescent="0.4">
      <c r="B15" s="150" t="s">
        <v>52</v>
      </c>
      <c r="C15" s="150"/>
      <c r="D15" s="150"/>
      <c r="E15" s="150"/>
      <c r="G15" s="150" t="s">
        <v>52</v>
      </c>
      <c r="H15" s="150"/>
      <c r="I15" s="150"/>
      <c r="J15" s="150"/>
    </row>
    <row r="16" spans="2:12" ht="19.2" customHeight="1" x14ac:dyDescent="0.3">
      <c r="B16" s="151">
        <f>Premissas!F29*G1</f>
        <v>229008.21489522612</v>
      </c>
      <c r="C16" s="151"/>
      <c r="D16" s="151"/>
      <c r="E16" s="151"/>
      <c r="G16" s="151">
        <f>Premissas!F29*(ROI!H1*ROI!H8)</f>
        <v>152672.14326348409</v>
      </c>
      <c r="H16" s="151"/>
      <c r="I16" s="151"/>
      <c r="J16" s="151"/>
    </row>
    <row r="17" spans="2:10" ht="15.6" customHeight="1" x14ac:dyDescent="0.3">
      <c r="B17" s="151"/>
      <c r="C17" s="151"/>
      <c r="D17" s="151"/>
      <c r="E17" s="151"/>
      <c r="G17" s="151"/>
      <c r="H17" s="151"/>
      <c r="I17" s="151"/>
      <c r="J17" s="151"/>
    </row>
    <row r="18" spans="2:10" ht="15.6" customHeight="1" x14ac:dyDescent="0.3">
      <c r="C18" s="22"/>
    </row>
    <row r="19" spans="2:10" ht="15.6" x14ac:dyDescent="0.3">
      <c r="B19" s="25"/>
      <c r="D19" s="21"/>
      <c r="E19" s="21"/>
      <c r="F19" s="21"/>
    </row>
    <row r="20" spans="2:10" ht="15.6" x14ac:dyDescent="0.3">
      <c r="B20" s="25"/>
      <c r="C20" s="22"/>
      <c r="D20" s="21"/>
      <c r="E20" s="21"/>
      <c r="F20" s="21"/>
      <c r="H20" s="105"/>
      <c r="I20" s="106"/>
      <c r="J20" s="106"/>
    </row>
    <row r="21" spans="2:10" ht="15.6" x14ac:dyDescent="0.3">
      <c r="B21" s="25"/>
      <c r="C21" s="27"/>
      <c r="D21" s="21"/>
      <c r="E21" s="21"/>
      <c r="F21" s="21"/>
    </row>
    <row r="22" spans="2:10" ht="15.6" x14ac:dyDescent="0.3">
      <c r="B22" s="25"/>
      <c r="C22" s="27"/>
      <c r="D22" s="21"/>
      <c r="E22" s="21"/>
      <c r="F22" s="21"/>
    </row>
    <row r="23" spans="2:10" x14ac:dyDescent="0.3">
      <c r="C23" s="22"/>
    </row>
    <row r="24" spans="2:10" x14ac:dyDescent="0.3">
      <c r="C24" s="22"/>
      <c r="G24" s="31"/>
    </row>
    <row r="25" spans="2:10" ht="21" x14ac:dyDescent="0.4">
      <c r="B25" s="150" t="s">
        <v>53</v>
      </c>
      <c r="C25" s="150"/>
      <c r="D25" s="150"/>
      <c r="E25" s="150"/>
      <c r="G25" s="150" t="s">
        <v>53</v>
      </c>
      <c r="H25" s="150"/>
      <c r="I25" s="150"/>
      <c r="J25" s="150"/>
    </row>
    <row r="26" spans="2:10" ht="18" customHeight="1" x14ac:dyDescent="0.3">
      <c r="B26" s="151">
        <f>B16/12</f>
        <v>19084.017907935511</v>
      </c>
      <c r="C26" s="151"/>
      <c r="D26" s="151"/>
      <c r="E26" s="151"/>
      <c r="G26" s="151">
        <f>G16/12</f>
        <v>12722.678605290341</v>
      </c>
      <c r="H26" s="151"/>
      <c r="I26" s="151"/>
      <c r="J26" s="151"/>
    </row>
    <row r="27" spans="2:10" ht="14.4" customHeight="1" x14ac:dyDescent="0.3">
      <c r="B27" s="151"/>
      <c r="C27" s="151"/>
      <c r="D27" s="151"/>
      <c r="E27" s="151"/>
      <c r="G27" s="151"/>
      <c r="H27" s="151"/>
      <c r="I27" s="151"/>
      <c r="J27" s="151"/>
    </row>
    <row r="28" spans="2:10" ht="14.4" customHeight="1" x14ac:dyDescent="0.3"/>
    <row r="29" spans="2:10" x14ac:dyDescent="0.3">
      <c r="C29" s="22"/>
      <c r="G29" s="33"/>
    </row>
    <row r="30" spans="2:10" ht="15.6" x14ac:dyDescent="0.3">
      <c r="B30" s="25"/>
      <c r="C30" s="22"/>
      <c r="D30" s="21"/>
      <c r="E30" s="21"/>
    </row>
    <row r="31" spans="2:10" ht="15.6" x14ac:dyDescent="0.3">
      <c r="B31" s="25"/>
      <c r="C31" s="27"/>
      <c r="D31" s="21"/>
      <c r="E31" s="21"/>
    </row>
    <row r="32" spans="2:10" ht="15.6" x14ac:dyDescent="0.3">
      <c r="B32" s="25"/>
      <c r="C32" s="27"/>
      <c r="D32" s="21"/>
      <c r="E32" s="21"/>
      <c r="G32" s="40"/>
    </row>
    <row r="33" spans="2:7" x14ac:dyDescent="0.3">
      <c r="C33" s="22"/>
      <c r="G33" s="31"/>
    </row>
    <row r="34" spans="2:7" ht="15.6" customHeight="1" x14ac:dyDescent="0.3">
      <c r="B34" s="34"/>
      <c r="C34" s="34"/>
      <c r="D34" s="34"/>
      <c r="E34" s="34"/>
    </row>
    <row r="35" spans="2:7" ht="14.4" customHeight="1" x14ac:dyDescent="0.3"/>
    <row r="36" spans="2:7" ht="14.4" customHeight="1" x14ac:dyDescent="0.3"/>
    <row r="37" spans="2:7" ht="14.4" customHeight="1" x14ac:dyDescent="0.3"/>
    <row r="38" spans="2:7" ht="21" x14ac:dyDescent="0.4">
      <c r="C38" s="155" t="s">
        <v>86</v>
      </c>
      <c r="D38" s="155"/>
      <c r="E38" s="155"/>
      <c r="F38" s="155"/>
      <c r="G38" s="155"/>
    </row>
    <row r="39" spans="2:7" ht="15.6" x14ac:dyDescent="0.3">
      <c r="B39" s="25"/>
      <c r="C39" s="156">
        <f>Tabela!F10</f>
        <v>24000</v>
      </c>
      <c r="D39" s="156"/>
      <c r="E39" s="156"/>
      <c r="F39" s="156"/>
      <c r="G39" s="156"/>
    </row>
    <row r="40" spans="2:7" ht="15.6" x14ac:dyDescent="0.3">
      <c r="B40" s="25"/>
      <c r="C40" s="156"/>
      <c r="D40" s="156"/>
      <c r="E40" s="156"/>
      <c r="F40" s="156"/>
      <c r="G40" s="156"/>
    </row>
    <row r="41" spans="2:7" ht="15.6" x14ac:dyDescent="0.3">
      <c r="B41" s="25"/>
      <c r="C41" s="156"/>
      <c r="D41" s="156"/>
      <c r="E41" s="156"/>
      <c r="F41" s="156"/>
      <c r="G41" s="156"/>
    </row>
    <row r="42" spans="2:7" ht="46.2" x14ac:dyDescent="0.3">
      <c r="B42" s="25"/>
      <c r="C42" s="27"/>
      <c r="D42" s="21"/>
      <c r="E42" s="21"/>
      <c r="G42" s="24"/>
    </row>
    <row r="43" spans="2:7" ht="46.2" x14ac:dyDescent="0.3">
      <c r="C43" s="22"/>
      <c r="G43" s="24"/>
    </row>
    <row r="44" spans="2:7" ht="46.2" x14ac:dyDescent="0.3">
      <c r="C44" s="22"/>
      <c r="G44" s="24"/>
    </row>
    <row r="45" spans="2:7" x14ac:dyDescent="0.3">
      <c r="C45" s="22"/>
    </row>
    <row r="46" spans="2:7" ht="18.600000000000001" customHeight="1" x14ac:dyDescent="0.4">
      <c r="C46" s="155" t="s">
        <v>101</v>
      </c>
      <c r="D46" s="155"/>
      <c r="E46" s="155"/>
      <c r="F46" s="155"/>
      <c r="G46" s="155"/>
    </row>
    <row r="47" spans="2:7" ht="20.399999999999999" customHeight="1" x14ac:dyDescent="0.3">
      <c r="C47" s="156">
        <f>C10-C39</f>
        <v>52336.07163174203</v>
      </c>
      <c r="D47" s="156"/>
      <c r="E47" s="156"/>
      <c r="F47" s="156"/>
      <c r="G47" s="156"/>
    </row>
    <row r="48" spans="2:7" ht="14.4" customHeight="1" x14ac:dyDescent="0.3">
      <c r="C48" s="156"/>
      <c r="D48" s="156"/>
      <c r="E48" s="156"/>
      <c r="F48" s="156"/>
      <c r="G48" s="156"/>
    </row>
    <row r="49" spans="2:8" ht="14.4" customHeight="1" x14ac:dyDescent="0.3">
      <c r="C49" s="156"/>
      <c r="D49" s="156"/>
      <c r="E49" s="156"/>
      <c r="F49" s="156"/>
      <c r="G49" s="156"/>
    </row>
    <row r="50" spans="2:8" x14ac:dyDescent="0.3">
      <c r="C50" s="22"/>
    </row>
    <row r="51" spans="2:8" ht="15.6" x14ac:dyDescent="0.3">
      <c r="B51" s="25"/>
      <c r="C51" s="22"/>
      <c r="D51" s="21"/>
      <c r="E51" s="21"/>
    </row>
    <row r="52" spans="2:8" ht="15.6" x14ac:dyDescent="0.3">
      <c r="B52" s="25"/>
      <c r="C52" s="27"/>
      <c r="D52" s="21"/>
      <c r="E52" s="21"/>
    </row>
    <row r="53" spans="2:8" ht="15.6" x14ac:dyDescent="0.3">
      <c r="B53" s="25"/>
      <c r="C53" s="27"/>
      <c r="D53" s="21"/>
      <c r="E53" s="21"/>
    </row>
    <row r="54" spans="2:8" ht="15.6" x14ac:dyDescent="0.3">
      <c r="B54" s="25"/>
      <c r="C54" s="27"/>
      <c r="D54" s="21"/>
      <c r="E54" s="21"/>
    </row>
    <row r="55" spans="2:8" x14ac:dyDescent="0.3">
      <c r="C55" s="22"/>
    </row>
    <row r="56" spans="2:8" x14ac:dyDescent="0.3">
      <c r="C56" s="22"/>
    </row>
    <row r="57" spans="2:8" x14ac:dyDescent="0.3">
      <c r="C57" s="22"/>
    </row>
    <row r="58" spans="2:8" x14ac:dyDescent="0.3">
      <c r="C58" s="22"/>
    </row>
    <row r="59" spans="2:8" x14ac:dyDescent="0.3">
      <c r="C59" s="22"/>
    </row>
    <row r="60" spans="2:8" ht="14.4" customHeight="1" x14ac:dyDescent="0.3">
      <c r="C60" s="22"/>
      <c r="G60" s="45"/>
      <c r="H60" s="45"/>
    </row>
    <row r="61" spans="2:8" ht="14.4" customHeight="1" x14ac:dyDescent="0.3">
      <c r="C61" s="22"/>
    </row>
    <row r="62" spans="2:8" x14ac:dyDescent="0.3">
      <c r="C62" s="22"/>
      <c r="G62" s="45"/>
      <c r="H62" s="45"/>
    </row>
    <row r="63" spans="2:8" ht="15.6" x14ac:dyDescent="0.3">
      <c r="B63" s="25"/>
      <c r="C63" s="22"/>
      <c r="D63" s="21"/>
      <c r="E63" s="21"/>
    </row>
    <row r="64" spans="2:8" ht="15.6" x14ac:dyDescent="0.3">
      <c r="B64" s="25"/>
      <c r="C64" s="27"/>
      <c r="D64" s="21"/>
      <c r="E64" s="21"/>
    </row>
    <row r="65" spans="2:5" ht="15.6" x14ac:dyDescent="0.3">
      <c r="B65" s="25"/>
      <c r="C65" s="27"/>
      <c r="D65" s="21"/>
      <c r="E65" s="21"/>
    </row>
    <row r="66" spans="2:5" ht="15.6" x14ac:dyDescent="0.3">
      <c r="B66" s="25"/>
      <c r="C66" s="27"/>
      <c r="D66" s="21"/>
      <c r="E66" s="21"/>
    </row>
    <row r="67" spans="2:5" x14ac:dyDescent="0.3">
      <c r="C67" s="22"/>
    </row>
    <row r="68" spans="2:5" x14ac:dyDescent="0.3">
      <c r="C68" s="22"/>
    </row>
    <row r="69" spans="2:5" x14ac:dyDescent="0.3">
      <c r="C69" s="22"/>
    </row>
    <row r="70" spans="2:5" x14ac:dyDescent="0.3">
      <c r="C70" s="22"/>
    </row>
    <row r="71" spans="2:5" x14ac:dyDescent="0.3">
      <c r="C71" s="22"/>
    </row>
  </sheetData>
  <sheetProtection algorithmName="SHA-512" hashValue="Qe1gf8viCaf85GegM/73OpgFll8T3X/ZKwlzkfLnTja7o62Ob6gS6zMP8wy3XnrcyY1uPy5WRBXbJc8CKmmMsA==" saltValue="U2svuXDoX2TWrDZnANw6PA==" spinCount="100000" sheet="1" objects="1" scenarios="1"/>
  <mergeCells count="15">
    <mergeCell ref="C46:G46"/>
    <mergeCell ref="C47:G49"/>
    <mergeCell ref="B25:E25"/>
    <mergeCell ref="C39:G41"/>
    <mergeCell ref="C38:G38"/>
    <mergeCell ref="B26:E27"/>
    <mergeCell ref="G26:J27"/>
    <mergeCell ref="B15:E15"/>
    <mergeCell ref="B16:E17"/>
    <mergeCell ref="G25:J25"/>
    <mergeCell ref="B5:D6"/>
    <mergeCell ref="G5:I6"/>
    <mergeCell ref="G15:J15"/>
    <mergeCell ref="G16:J17"/>
    <mergeCell ref="C10:G1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77E62-380C-43D0-AD9A-CBB846782EE6}">
  <sheetPr codeName="Planilha2"/>
  <dimension ref="A1:F13"/>
  <sheetViews>
    <sheetView workbookViewId="0">
      <selection activeCell="B27" sqref="B27"/>
    </sheetView>
  </sheetViews>
  <sheetFormatPr defaultRowHeight="14.4" x14ac:dyDescent="0.3"/>
  <cols>
    <col min="1" max="1" width="16.5546875" bestFit="1" customWidth="1"/>
    <col min="2" max="2" width="10" bestFit="1" customWidth="1"/>
    <col min="3" max="3" width="17.6640625" bestFit="1" customWidth="1"/>
    <col min="4" max="4" width="17" bestFit="1" customWidth="1"/>
    <col min="5" max="5" width="13.88671875" bestFit="1" customWidth="1"/>
    <col min="6" max="6" width="15.6640625" bestFit="1" customWidth="1"/>
  </cols>
  <sheetData>
    <row r="1" spans="1:6" ht="15.6" x14ac:dyDescent="0.3">
      <c r="A1" s="157" t="s">
        <v>58</v>
      </c>
      <c r="B1" s="157"/>
      <c r="C1" s="157"/>
      <c r="D1" s="157"/>
      <c r="E1" s="157"/>
      <c r="F1" s="157"/>
    </row>
    <row r="2" spans="1:6" ht="21" x14ac:dyDescent="0.3">
      <c r="A2" s="57"/>
      <c r="B2" s="57"/>
      <c r="C2" s="57"/>
      <c r="D2" s="44">
        <f>Turnover!E18</f>
        <v>86</v>
      </c>
      <c r="E2" s="57"/>
      <c r="F2" s="57"/>
    </row>
    <row r="3" spans="1:6" x14ac:dyDescent="0.3">
      <c r="A3" s="58" t="s">
        <v>59</v>
      </c>
      <c r="B3" s="58" t="s">
        <v>60</v>
      </c>
      <c r="C3" s="58" t="s">
        <v>61</v>
      </c>
      <c r="D3" s="58" t="s">
        <v>62</v>
      </c>
      <c r="E3" s="58" t="s">
        <v>62</v>
      </c>
      <c r="F3" s="58" t="s">
        <v>65</v>
      </c>
    </row>
    <row r="4" spans="1:6" x14ac:dyDescent="0.3">
      <c r="A4" s="23" t="s">
        <v>57</v>
      </c>
      <c r="B4" s="73">
        <f>D2</f>
        <v>86</v>
      </c>
      <c r="C4" s="60">
        <v>2000</v>
      </c>
      <c r="D4" s="74"/>
      <c r="E4" s="61">
        <f>IF(AND(B4&lt;=100,B4&gt;0.01),2000,0)</f>
        <v>2000</v>
      </c>
      <c r="F4" s="61">
        <f>E4*12</f>
        <v>24000</v>
      </c>
    </row>
    <row r="5" spans="1:6" x14ac:dyDescent="0.3">
      <c r="A5" s="23" t="s">
        <v>64</v>
      </c>
      <c r="B5" s="73">
        <f>D2</f>
        <v>86</v>
      </c>
      <c r="C5" s="60">
        <v>3000</v>
      </c>
      <c r="D5" s="31"/>
      <c r="E5" s="61">
        <f>IF(AND(B5&gt;=101,B5&lt;=250),3000,0)</f>
        <v>0</v>
      </c>
      <c r="F5" s="61">
        <f>E5*12</f>
        <v>0</v>
      </c>
    </row>
    <row r="6" spans="1:6" x14ac:dyDescent="0.3">
      <c r="A6" s="23" t="s">
        <v>63</v>
      </c>
      <c r="B6" s="73">
        <f>D2</f>
        <v>86</v>
      </c>
      <c r="C6" s="60">
        <v>4000</v>
      </c>
      <c r="D6" s="31"/>
      <c r="E6" s="61">
        <f>IF(AND(B6&gt;=251,B6&lt;=400),4000,0)</f>
        <v>0</v>
      </c>
      <c r="F6" s="61">
        <f>E6*12</f>
        <v>0</v>
      </c>
    </row>
    <row r="7" spans="1:6" x14ac:dyDescent="0.3">
      <c r="A7" s="23" t="s">
        <v>87</v>
      </c>
      <c r="B7" s="73">
        <f>D2</f>
        <v>86</v>
      </c>
      <c r="C7" s="60">
        <v>5000</v>
      </c>
      <c r="D7" s="31"/>
      <c r="E7" s="61">
        <f>IF(AND(B7&gt;=401),5000,0)</f>
        <v>0</v>
      </c>
      <c r="F7" s="61">
        <f>E7*12</f>
        <v>0</v>
      </c>
    </row>
    <row r="8" spans="1:6" x14ac:dyDescent="0.3">
      <c r="A8" s="23"/>
      <c r="B8" s="59"/>
      <c r="C8" s="60"/>
      <c r="D8" s="31"/>
      <c r="E8" s="61">
        <f>D8*B8</f>
        <v>0</v>
      </c>
      <c r="F8" s="61">
        <f>D8*12</f>
        <v>0</v>
      </c>
    </row>
    <row r="9" spans="1:6" x14ac:dyDescent="0.3">
      <c r="A9" s="23"/>
      <c r="B9" s="59"/>
      <c r="C9" s="60"/>
      <c r="D9" s="31"/>
      <c r="E9" s="61">
        <f>D9*B9</f>
        <v>0</v>
      </c>
      <c r="F9" s="61">
        <f t="shared" ref="F9" si="0">E9*6</f>
        <v>0</v>
      </c>
    </row>
    <row r="10" spans="1:6" x14ac:dyDescent="0.3">
      <c r="A10" s="23"/>
      <c r="B10" s="59"/>
      <c r="C10" s="60"/>
      <c r="D10" s="31"/>
      <c r="E10" s="61">
        <f>SUM(E4:E8)</f>
        <v>2000</v>
      </c>
      <c r="F10" s="61">
        <f>SUM(F4:F8)</f>
        <v>24000</v>
      </c>
    </row>
    <row r="11" spans="1:6" ht="15.6" x14ac:dyDescent="0.3">
      <c r="A11" s="157"/>
      <c r="B11" s="157"/>
      <c r="C11" s="157"/>
      <c r="D11" s="157"/>
      <c r="E11" s="157"/>
      <c r="F11" s="157"/>
    </row>
    <row r="13" spans="1:6" x14ac:dyDescent="0.3">
      <c r="B13" s="56"/>
    </row>
  </sheetData>
  <mergeCells count="2">
    <mergeCell ref="A1:F1"/>
    <mergeCell ref="A11:F1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30"/>
  <sheetViews>
    <sheetView showGridLines="0" topLeftCell="A4" workbookViewId="0">
      <selection activeCell="H6" sqref="H6"/>
    </sheetView>
  </sheetViews>
  <sheetFormatPr defaultColWidth="9.109375" defaultRowHeight="15" customHeight="1" x14ac:dyDescent="0.3"/>
  <cols>
    <col min="1" max="1" width="31.5546875" style="1" customWidth="1"/>
    <col min="2" max="2" width="21.6640625" customWidth="1"/>
    <col min="3" max="3" width="19.109375" customWidth="1"/>
    <col min="4" max="4" width="12.6640625" customWidth="1"/>
    <col min="5" max="5" width="13.109375" bestFit="1" customWidth="1"/>
    <col min="6" max="6" width="22.21875" bestFit="1" customWidth="1"/>
    <col min="7" max="7" width="17.44140625" bestFit="1" customWidth="1"/>
    <col min="8" max="8" width="18.5546875" bestFit="1" customWidth="1"/>
    <col min="9" max="9" width="6.5546875" bestFit="1" customWidth="1"/>
    <col min="10" max="10" width="5.5546875" bestFit="1" customWidth="1"/>
    <col min="11" max="11" width="10" bestFit="1" customWidth="1"/>
    <col min="12" max="12" width="6.5546875" bestFit="1" customWidth="1"/>
    <col min="13" max="13" width="7.109375" bestFit="1" customWidth="1"/>
  </cols>
  <sheetData>
    <row r="1" spans="1:6" ht="15" customHeight="1" x14ac:dyDescent="0.3">
      <c r="A1" s="1" t="s">
        <v>15</v>
      </c>
    </row>
    <row r="2" spans="1:6" ht="15" customHeight="1" x14ac:dyDescent="0.3">
      <c r="A2" s="1" t="s">
        <v>0</v>
      </c>
    </row>
    <row r="3" spans="1:6" ht="15" customHeight="1" x14ac:dyDescent="0.3">
      <c r="A3" s="1" t="s">
        <v>27</v>
      </c>
    </row>
    <row r="4" spans="1:6" ht="15" customHeight="1" x14ac:dyDescent="0.3">
      <c r="A4" s="1" t="s">
        <v>1</v>
      </c>
    </row>
    <row r="6" spans="1:6" ht="15" customHeight="1" x14ac:dyDescent="0.3">
      <c r="A6" s="48" t="s">
        <v>37</v>
      </c>
      <c r="B6" s="49"/>
      <c r="C6" s="49"/>
      <c r="D6" s="49"/>
      <c r="E6" s="49"/>
      <c r="F6" s="50" t="s">
        <v>38</v>
      </c>
    </row>
    <row r="7" spans="1:6" ht="15" customHeight="1" x14ac:dyDescent="0.3">
      <c r="A7" s="25" t="s">
        <v>39</v>
      </c>
      <c r="B7" s="25" t="s">
        <v>66</v>
      </c>
      <c r="C7" s="28">
        <v>1</v>
      </c>
      <c r="D7" s="29">
        <f>(6996.43)+(6996.43*63.5%)</f>
        <v>11439.163049999999</v>
      </c>
      <c r="E7" s="29">
        <f>D7/(44*4)</f>
        <v>64.99524460227272</v>
      </c>
      <c r="F7" s="30">
        <f>E7*C7</f>
        <v>64.99524460227272</v>
      </c>
    </row>
    <row r="8" spans="1:6" ht="15" customHeight="1" x14ac:dyDescent="0.3">
      <c r="A8" s="25" t="s">
        <v>39</v>
      </c>
      <c r="B8" s="25" t="s">
        <v>67</v>
      </c>
      <c r="C8" s="28">
        <v>4</v>
      </c>
      <c r="D8" s="29">
        <f>(10000)+(10000*63.5%)</f>
        <v>16350</v>
      </c>
      <c r="E8" s="29">
        <f>D8/(44*4)</f>
        <v>92.897727272727266</v>
      </c>
      <c r="F8" s="30">
        <f>E8*C8</f>
        <v>371.59090909090907</v>
      </c>
    </row>
    <row r="9" spans="1:6" ht="15" customHeight="1" x14ac:dyDescent="0.45">
      <c r="A9" s="25" t="s">
        <v>39</v>
      </c>
      <c r="B9" s="25"/>
      <c r="C9" s="28"/>
      <c r="D9" s="29"/>
      <c r="E9" s="29"/>
      <c r="F9" s="32">
        <f>SUM(F7:F8)</f>
        <v>436.58615369318181</v>
      </c>
    </row>
    <row r="10" spans="1:6" ht="15" customHeight="1" x14ac:dyDescent="0.3">
      <c r="A10" s="35"/>
      <c r="B10" s="35"/>
      <c r="C10" s="28"/>
      <c r="D10" s="28"/>
      <c r="E10" s="28"/>
      <c r="F10" s="28"/>
    </row>
    <row r="11" spans="1:6" ht="15" customHeight="1" x14ac:dyDescent="0.3">
      <c r="A11" s="25" t="s">
        <v>41</v>
      </c>
      <c r="B11" s="25" t="s">
        <v>42</v>
      </c>
      <c r="C11" s="28">
        <v>44</v>
      </c>
      <c r="D11" s="29">
        <f>7000+(7000*63.5%)</f>
        <v>11445</v>
      </c>
      <c r="E11" s="29">
        <f>D11/(44*4)</f>
        <v>65.028409090909093</v>
      </c>
      <c r="F11" s="30">
        <f>E11*C11</f>
        <v>2861.25</v>
      </c>
    </row>
    <row r="12" spans="1:6" ht="15" customHeight="1" x14ac:dyDescent="0.3">
      <c r="A12" s="25" t="s">
        <v>41</v>
      </c>
      <c r="B12" s="25" t="s">
        <v>40</v>
      </c>
      <c r="C12" s="28">
        <v>16</v>
      </c>
      <c r="D12" s="29">
        <f>(10000)+(10000*63.5%)</f>
        <v>16350</v>
      </c>
      <c r="E12" s="29">
        <f>D12/(44*4)</f>
        <v>92.897727272727266</v>
      </c>
      <c r="F12" s="30">
        <f>E12*C12</f>
        <v>1486.3636363636363</v>
      </c>
    </row>
    <row r="13" spans="1:6" ht="15" customHeight="1" x14ac:dyDescent="0.3">
      <c r="A13" s="25" t="s">
        <v>41</v>
      </c>
      <c r="B13" s="25" t="s">
        <v>43</v>
      </c>
      <c r="C13" s="28">
        <v>30</v>
      </c>
      <c r="D13" s="29"/>
      <c r="E13" s="29">
        <v>30</v>
      </c>
      <c r="F13" s="30">
        <f>E13*C13</f>
        <v>900</v>
      </c>
    </row>
    <row r="14" spans="1:6" ht="15" customHeight="1" x14ac:dyDescent="0.45">
      <c r="A14" s="25"/>
      <c r="B14" s="25"/>
      <c r="C14" s="28"/>
      <c r="D14" s="29"/>
      <c r="E14" s="29"/>
      <c r="F14" s="32">
        <f>SUM(F11:F13)</f>
        <v>5247.613636363636</v>
      </c>
    </row>
    <row r="15" spans="1:6" ht="15" customHeight="1" x14ac:dyDescent="0.3">
      <c r="A15" s="22"/>
      <c r="B15" s="22"/>
      <c r="C15" s="23"/>
      <c r="D15" s="33"/>
      <c r="E15" s="22"/>
      <c r="F15" s="22"/>
    </row>
    <row r="16" spans="1:6" ht="15" customHeight="1" x14ac:dyDescent="0.3">
      <c r="A16" s="25" t="s">
        <v>50</v>
      </c>
      <c r="B16" s="25" t="s">
        <v>51</v>
      </c>
      <c r="C16" s="29">
        <f>('Custo T'!E2)+('Custo T'!E2*63.5%)</f>
        <v>5381.7006000000001</v>
      </c>
      <c r="D16" s="33"/>
      <c r="E16" s="36">
        <v>1</v>
      </c>
      <c r="F16" s="22"/>
    </row>
    <row r="17" spans="1:9" ht="15" customHeight="1" x14ac:dyDescent="0.3">
      <c r="A17" s="25" t="s">
        <v>50</v>
      </c>
      <c r="B17" s="25" t="s">
        <v>44</v>
      </c>
      <c r="C17" s="37">
        <v>0.3</v>
      </c>
      <c r="D17" s="38"/>
      <c r="E17" s="29">
        <f>C16*C17</f>
        <v>1614.51018</v>
      </c>
      <c r="F17" s="39">
        <f>C16-E17</f>
        <v>3767.1904199999999</v>
      </c>
    </row>
    <row r="18" spans="1:9" ht="15" customHeight="1" x14ac:dyDescent="0.3">
      <c r="A18" s="25" t="s">
        <v>50</v>
      </c>
      <c r="B18" s="25" t="s">
        <v>45</v>
      </c>
      <c r="C18" s="37">
        <v>0.6</v>
      </c>
      <c r="D18" s="38"/>
      <c r="E18" s="29">
        <f>C16*C18</f>
        <v>3229.02036</v>
      </c>
      <c r="F18" s="39">
        <f>C16-E18</f>
        <v>2152.6802400000001</v>
      </c>
    </row>
    <row r="19" spans="1:9" ht="15" customHeight="1" x14ac:dyDescent="0.3">
      <c r="A19" s="25"/>
      <c r="B19" s="25" t="s">
        <v>46</v>
      </c>
      <c r="C19" s="37">
        <v>0.8</v>
      </c>
      <c r="D19" s="38"/>
      <c r="E19" s="29">
        <f>C19*C16</f>
        <v>4305.3604800000003</v>
      </c>
      <c r="F19" s="39">
        <f>C16-E19</f>
        <v>1076.3401199999998</v>
      </c>
    </row>
    <row r="20" spans="1:9" ht="15" customHeight="1" x14ac:dyDescent="0.45">
      <c r="A20" s="25"/>
      <c r="B20" s="25"/>
      <c r="C20" s="37"/>
      <c r="D20" s="62"/>
      <c r="E20" s="69">
        <f>SUM(E17:E19)</f>
        <v>9148.8910199999991</v>
      </c>
      <c r="F20" s="70">
        <f>SUM(F17:F19)</f>
        <v>6996.2107800000003</v>
      </c>
    </row>
    <row r="21" spans="1:9" ht="15" customHeight="1" x14ac:dyDescent="0.3">
      <c r="A21" s="22"/>
      <c r="B21" s="22"/>
      <c r="C21" s="64"/>
      <c r="D21" s="63"/>
      <c r="E21" s="63"/>
      <c r="F21" s="22"/>
    </row>
    <row r="22" spans="1:9" ht="15" customHeight="1" x14ac:dyDescent="0.3">
      <c r="A22" s="25"/>
      <c r="B22" s="25"/>
      <c r="C22" s="62"/>
      <c r="D22" s="63"/>
      <c r="E22" s="62"/>
      <c r="F22" s="22"/>
    </row>
    <row r="23" spans="1:9" ht="15" customHeight="1" x14ac:dyDescent="0.3">
      <c r="A23" s="25"/>
      <c r="B23" s="25"/>
      <c r="C23" s="65"/>
      <c r="D23" s="62"/>
      <c r="E23" s="29"/>
      <c r="F23" s="29"/>
      <c r="H23" s="68"/>
    </row>
    <row r="24" spans="1:9" ht="15" customHeight="1" x14ac:dyDescent="0.3">
      <c r="A24" s="25"/>
      <c r="B24" s="25"/>
      <c r="C24" s="65"/>
      <c r="D24" s="62"/>
      <c r="E24" s="41"/>
      <c r="F24" s="29"/>
    </row>
    <row r="25" spans="1:9" ht="15" customHeight="1" x14ac:dyDescent="0.3">
      <c r="A25" s="25"/>
      <c r="B25" s="25"/>
      <c r="C25" s="65"/>
      <c r="D25" s="62"/>
      <c r="E25" s="29"/>
      <c r="F25" s="29"/>
      <c r="H25" s="68"/>
    </row>
    <row r="26" spans="1:9" ht="15" customHeight="1" x14ac:dyDescent="0.45">
      <c r="A26" s="25"/>
      <c r="B26" s="25"/>
      <c r="C26" s="65"/>
      <c r="D26" s="62"/>
      <c r="E26" s="42"/>
      <c r="F26" s="121"/>
      <c r="H26" s="68"/>
    </row>
    <row r="27" spans="1:9" ht="15" customHeight="1" x14ac:dyDescent="0.3">
      <c r="A27" s="22"/>
      <c r="B27" s="22"/>
      <c r="C27" s="64"/>
      <c r="D27" s="63"/>
      <c r="E27" s="22"/>
      <c r="F27" s="22"/>
      <c r="H27" s="68"/>
    </row>
    <row r="28" spans="1:9" ht="15" customHeight="1" x14ac:dyDescent="0.3">
      <c r="A28" s="22"/>
      <c r="B28" s="22"/>
      <c r="C28" s="64"/>
      <c r="D28" s="22"/>
      <c r="E28" s="22"/>
      <c r="F28" s="22"/>
      <c r="H28" s="68"/>
    </row>
    <row r="29" spans="1:9" ht="15" customHeight="1" x14ac:dyDescent="0.45">
      <c r="A29" s="22"/>
      <c r="B29" s="22"/>
      <c r="C29" s="64"/>
      <c r="D29" s="22"/>
      <c r="E29" s="22"/>
      <c r="F29" s="70">
        <f>F9+F14+F20+F26</f>
        <v>12680.410570056818</v>
      </c>
      <c r="I29" s="68"/>
    </row>
    <row r="30" spans="1:9" ht="15" customHeight="1" x14ac:dyDescent="0.3">
      <c r="A30" s="22"/>
      <c r="B30" s="22"/>
      <c r="C30" s="64"/>
      <c r="D30" s="22"/>
      <c r="E30" s="22"/>
      <c r="F30" s="22"/>
      <c r="I30" s="68"/>
    </row>
  </sheetData>
  <pageMargins left="0.7" right="0.7" top="0.75" bottom="0.75" header="0.3" footer="0.3"/>
  <pageSetup paperSize="9" fitToHeight="0" orientation="landscape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1:E22"/>
  <sheetViews>
    <sheetView showGridLines="0" showRowColHeaders="0" topLeftCell="A10" zoomScaleNormal="100" workbookViewId="0">
      <selection activeCell="D38" sqref="D38"/>
    </sheetView>
  </sheetViews>
  <sheetFormatPr defaultColWidth="9.109375" defaultRowHeight="15" customHeight="1" x14ac:dyDescent="0.3"/>
  <cols>
    <col min="1" max="1" width="9.109375" style="1"/>
    <col min="3" max="3" width="11.33203125" customWidth="1"/>
    <col min="4" max="4" width="12.6640625" customWidth="1"/>
    <col min="5" max="5" width="10.33203125" customWidth="1"/>
    <col min="7" max="7" width="14.88671875" bestFit="1" customWidth="1"/>
    <col min="8" max="8" width="9.44140625" bestFit="1" customWidth="1"/>
    <col min="9" max="9" width="14.5546875" customWidth="1"/>
  </cols>
  <sheetData>
    <row r="1" spans="1:5" ht="15" customHeight="1" x14ac:dyDescent="0.3">
      <c r="A1" s="1" t="s">
        <v>16</v>
      </c>
    </row>
    <row r="2" spans="1:5" ht="15" customHeight="1" x14ac:dyDescent="0.3">
      <c r="A2" s="1" t="s">
        <v>17</v>
      </c>
    </row>
    <row r="3" spans="1:5" ht="15" customHeight="1" x14ac:dyDescent="0.3">
      <c r="A3" s="1" t="s">
        <v>18</v>
      </c>
    </row>
    <row r="4" spans="1:5" ht="15" customHeight="1" x14ac:dyDescent="0.3">
      <c r="A4" s="1" t="s">
        <v>25</v>
      </c>
    </row>
    <row r="5" spans="1:5" ht="15" customHeight="1" x14ac:dyDescent="0.3">
      <c r="A5" s="1" t="s">
        <v>26</v>
      </c>
    </row>
    <row r="6" spans="1:5" ht="15" customHeight="1" x14ac:dyDescent="0.3">
      <c r="A6" s="1" t="s">
        <v>19</v>
      </c>
    </row>
    <row r="7" spans="1:5" ht="15" customHeight="1" x14ac:dyDescent="0.3">
      <c r="A7" s="1" t="s">
        <v>1</v>
      </c>
    </row>
    <row r="15" spans="1:5" ht="15" customHeight="1" x14ac:dyDescent="0.3">
      <c r="B15" s="6" t="s">
        <v>2</v>
      </c>
      <c r="C15" s="7" t="s">
        <v>3</v>
      </c>
      <c r="D15" s="7" t="s">
        <v>7</v>
      </c>
      <c r="E15" s="8" t="s">
        <v>14</v>
      </c>
    </row>
    <row r="16" spans="1:5" ht="15" customHeight="1" x14ac:dyDescent="0.3">
      <c r="B16" s="15">
        <v>42736</v>
      </c>
      <c r="C16" s="9" t="s">
        <v>4</v>
      </c>
      <c r="D16" s="9" t="s">
        <v>8</v>
      </c>
      <c r="E16" s="12">
        <v>74</v>
      </c>
    </row>
    <row r="17" spans="2:5" ht="15" customHeight="1" x14ac:dyDescent="0.3">
      <c r="B17" s="16">
        <v>42750</v>
      </c>
      <c r="C17" s="10" t="s">
        <v>4</v>
      </c>
      <c r="D17" s="10" t="s">
        <v>9</v>
      </c>
      <c r="E17" s="13">
        <v>235</v>
      </c>
    </row>
    <row r="18" spans="2:5" ht="15" customHeight="1" x14ac:dyDescent="0.3">
      <c r="B18" s="15">
        <v>42752</v>
      </c>
      <c r="C18" s="9" t="s">
        <v>5</v>
      </c>
      <c r="D18" s="9" t="s">
        <v>10</v>
      </c>
      <c r="E18" s="12">
        <v>20</v>
      </c>
    </row>
    <row r="19" spans="2:5" ht="15" customHeight="1" x14ac:dyDescent="0.3">
      <c r="B19" s="16">
        <v>42756</v>
      </c>
      <c r="C19" s="10" t="s">
        <v>6</v>
      </c>
      <c r="D19" s="10" t="s">
        <v>11</v>
      </c>
      <c r="E19" s="13">
        <v>125</v>
      </c>
    </row>
    <row r="20" spans="2:5" ht="15" customHeight="1" x14ac:dyDescent="0.3">
      <c r="B20" s="15">
        <v>42768</v>
      </c>
      <c r="C20" s="9" t="s">
        <v>4</v>
      </c>
      <c r="D20" s="9" t="s">
        <v>9</v>
      </c>
      <c r="E20" s="12">
        <v>235</v>
      </c>
    </row>
    <row r="21" spans="2:5" ht="15" customHeight="1" x14ac:dyDescent="0.3">
      <c r="B21" s="16">
        <v>42786</v>
      </c>
      <c r="C21" s="10" t="s">
        <v>6</v>
      </c>
      <c r="D21" s="10" t="s">
        <v>12</v>
      </c>
      <c r="E21" s="13">
        <v>20</v>
      </c>
    </row>
    <row r="22" spans="2:5" ht="15" customHeight="1" x14ac:dyDescent="0.3">
      <c r="B22" s="17">
        <v>42791</v>
      </c>
      <c r="C22" s="11" t="s">
        <v>6</v>
      </c>
      <c r="D22" s="11" t="s">
        <v>13</v>
      </c>
      <c r="E22" s="14">
        <v>125</v>
      </c>
    </row>
  </sheetData>
  <pageMargins left="0.7" right="0.7" top="0.75" bottom="0.75" header="0.3" footer="0.3"/>
  <pageSetup paperSize="9" orientation="landscape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/>
  <dimension ref="A1:B6"/>
  <sheetViews>
    <sheetView showGridLines="0" showRowColHeaders="0" zoomScaleNormal="100" workbookViewId="0"/>
  </sheetViews>
  <sheetFormatPr defaultColWidth="8.88671875" defaultRowHeight="14.4" customHeight="1" x14ac:dyDescent="0.3"/>
  <cols>
    <col min="1" max="1" width="8.88671875" style="1"/>
    <col min="2" max="2" width="95.109375" customWidth="1"/>
  </cols>
  <sheetData>
    <row r="1" spans="1:2" ht="14.4" customHeight="1" x14ac:dyDescent="0.3">
      <c r="A1" s="1" t="s">
        <v>20</v>
      </c>
    </row>
    <row r="2" spans="1:2" s="2" customFormat="1" ht="14.4" customHeight="1" x14ac:dyDescent="0.45">
      <c r="A2" s="1" t="s">
        <v>21</v>
      </c>
      <c r="B2"/>
    </row>
    <row r="3" spans="1:2" s="2" customFormat="1" ht="14.4" customHeight="1" x14ac:dyDescent="0.45">
      <c r="A3" s="1" t="s">
        <v>22</v>
      </c>
      <c r="B3"/>
    </row>
    <row r="4" spans="1:2" s="3" customFormat="1" ht="14.4" customHeight="1" x14ac:dyDescent="0.75">
      <c r="A4" s="1" t="s">
        <v>23</v>
      </c>
      <c r="B4"/>
    </row>
    <row r="5" spans="1:2" s="4" customFormat="1" ht="14.4" customHeight="1" x14ac:dyDescent="0.3">
      <c r="A5" s="1" t="s">
        <v>24</v>
      </c>
      <c r="B5"/>
    </row>
    <row r="6" spans="1:2" s="4" customFormat="1" ht="14.4" customHeight="1" x14ac:dyDescent="0.3">
      <c r="A6" s="1"/>
      <c r="B6"/>
    </row>
  </sheetData>
  <hyperlinks>
    <hyperlink ref="A3" r:id="rId1" tooltip="Selecione para saber mais sobre as Tabelas Dinâmicas" xr:uid="{00000000-0004-0000-1500-000000000000}"/>
    <hyperlink ref="A5" r:id="rId2" tooltip="Selecione para conectar-se com a comunidade" xr:uid="{00000000-0004-0000-1500-000002000000}"/>
    <hyperlink ref="A4" r:id="rId3" tooltip="Selecione para saber mais sobre Obter e Transformar" xr:uid="{00000000-0004-0000-1500-000004000000}"/>
  </hyperlinks>
  <pageMargins left="0.7" right="0.7" top="0.75" bottom="0.75" header="0.3" footer="0.3"/>
  <pageSetup paperSize="9" fitToHeight="0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Início</vt:lpstr>
      <vt:lpstr>Turnover</vt:lpstr>
      <vt:lpstr>Custo T</vt:lpstr>
      <vt:lpstr>ROI</vt:lpstr>
      <vt:lpstr>Tabela</vt:lpstr>
      <vt:lpstr>Premissas</vt:lpstr>
      <vt:lpstr>20</vt:lpstr>
      <vt:lpstr>Saiba mais</vt:lpstr>
      <vt:lpstr>rng_Despesas20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Usuário</dc:creator>
  <cp:lastModifiedBy>Usuário</cp:lastModifiedBy>
  <dcterms:created xsi:type="dcterms:W3CDTF">2017-12-29T23:50:53Z</dcterms:created>
  <dcterms:modified xsi:type="dcterms:W3CDTF">2022-04-06T14:37:37Z</dcterms:modified>
</cp:coreProperties>
</file>